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OneDrive\NOTEBOOK DELL\HD DO NOTEBOOK\HD EXTERNO 2022\2025\PM_BOM JARDIM DE MINAS\CALÇAMENTO TABOÃO_ETAPA 02\"/>
    </mc:Choice>
  </mc:AlternateContent>
  <xr:revisionPtr revIDLastSave="0" documentId="13_ncr:1_{BBE3AE1E-E2C5-4B2A-A783-F078B0DEC52D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Planilha Orcamentária" sheetId="5" r:id="rId1"/>
    <sheet name="Memória de Cálculo" sheetId="9" r:id="rId2"/>
    <sheet name="Composição 1" sheetId="11" r:id="rId3"/>
    <sheet name="Cronograma" sheetId="10" r:id="rId4"/>
    <sheet name="BM 01" sheetId="15" state="hidden" r:id="rId5"/>
    <sheet name="BDI" sheetId="14" state="hidden" r:id="rId6"/>
  </sheets>
  <externalReferences>
    <externalReference r:id="rId7"/>
    <externalReference r:id="rId8"/>
    <externalReference r:id="rId9"/>
    <externalReference r:id="rId10"/>
  </externalReferences>
  <definedNames>
    <definedName name="___sub1" localSheetId="5">#REF!</definedName>
    <definedName name="___sub1">#REF!</definedName>
    <definedName name="___sub2" localSheetId="5">#REF!</definedName>
    <definedName name="___sub2">#REF!</definedName>
    <definedName name="___sub3" localSheetId="5">#REF!</definedName>
    <definedName name="___sub3">#REF!</definedName>
    <definedName name="__sub1" localSheetId="1">#REF!</definedName>
    <definedName name="__sub2" localSheetId="1">#REF!</definedName>
    <definedName name="__sub3" localSheetId="1">#REF!</definedName>
    <definedName name="_xlnm._FilterDatabase" localSheetId="1" hidden="1">'Memória de Cálculo'!$S$1:$S$13</definedName>
    <definedName name="_sub1" localSheetId="5">#REF!</definedName>
    <definedName name="_sub1">#REF!</definedName>
    <definedName name="_sub2" localSheetId="5">#REF!</definedName>
    <definedName name="_sub2">#REF!</definedName>
    <definedName name="_sub3">#REF!</definedName>
    <definedName name="a" localSheetId="1">#REF!</definedName>
    <definedName name="a">#REF!</definedName>
    <definedName name="AA" localSheetId="5" hidden="1">{#N/A,#N/A,FALSE,"ALVENARIA";#N/A,#N/A,FALSE,"BLOCOS";#N/A,#N/A,FALSE,"CINTAS";#N/A,#N/A,FALSE,"CORTINA";#N/A,#N/A,FALSE,"LAJES";#N/A,#N/A,FALSE,"PILARES";#N/A,#N/A,FALSE,"VIGAS"}</definedName>
    <definedName name="AA" localSheetId="1" hidden="1">{#N/A,#N/A,FALSE,"ALVENARIA";#N/A,#N/A,FALSE,"BLOCOS";#N/A,#N/A,FALSE,"CINTAS";#N/A,#N/A,FALSE,"CORTINA";#N/A,#N/A,FALSE,"LAJES";#N/A,#N/A,FALSE,"PILARES";#N/A,#N/A,FALSE,"VIGAS"}</definedName>
    <definedName name="AA" hidden="1">{#N/A,#N/A,FALSE,"ALVENARIA";#N/A,#N/A,FALSE,"BLOCOS";#N/A,#N/A,FALSE,"CINTAS";#N/A,#N/A,FALSE,"CORTINA";#N/A,#N/A,FALSE,"LAJES";#N/A,#N/A,FALSE,"PILARES";#N/A,#N/A,FALSE,"VIGAS"}</definedName>
    <definedName name="AREA" localSheetId="1">#REF!</definedName>
    <definedName name="AREA">#REF!</definedName>
    <definedName name="_xlnm.Print_Area" localSheetId="4">'BM 01'!$A$1:$Q$30</definedName>
    <definedName name="_xlnm.Print_Area" localSheetId="2">'Composição 1'!$A$1:$G$22</definedName>
    <definedName name="_xlnm.Print_Area" localSheetId="3">Cronograma!$A$1:$G$22</definedName>
    <definedName name="_xlnm.Print_Area" localSheetId="1">'Memória de Cálculo'!$A$1:$K$100</definedName>
    <definedName name="_xlnm.Print_Area" localSheetId="0">'Planilha Orcamentária'!$A$1:$H$31</definedName>
    <definedName name="B" localSheetId="5">#REF!</definedName>
    <definedName name="B" localSheetId="1">#REF!</definedName>
    <definedName name="B">#REF!</definedName>
    <definedName name="_xlnm.Database">TEXT([1]Dados!$G$29,"mm-aaaa")</definedName>
    <definedName name="BDI" localSheetId="5">#REF!</definedName>
    <definedName name="BDI" localSheetId="1">#REF!</definedName>
    <definedName name="BDI">#REF!</definedName>
    <definedName name="CalculoFossa20" localSheetId="5" hidden="1">{#N/A,#N/A,FALSE,"ALVENARIA";#N/A,#N/A,FALSE,"BLOCOS";#N/A,#N/A,FALSE,"CINTAS";#N/A,#N/A,FALSE,"CORTINA";#N/A,#N/A,FALSE,"LAJES";#N/A,#N/A,FALSE,"PILARES";#N/A,#N/A,FALSE,"VIGAS"}</definedName>
    <definedName name="CalculoFossa20" localSheetId="1" hidden="1">{#N/A,#N/A,FALSE,"ALVENARIA";#N/A,#N/A,FALSE,"BLOCOS";#N/A,#N/A,FALSE,"CINTAS";#N/A,#N/A,FALSE,"CORTINA";#N/A,#N/A,FALSE,"LAJES";#N/A,#N/A,FALSE,"PILARES";#N/A,#N/A,FALSE,"VIGAS"}</definedName>
    <definedName name="CalculoFossa20" hidden="1">{#N/A,#N/A,FALSE,"ALVENARIA";#N/A,#N/A,FALSE,"BLOCOS";#N/A,#N/A,FALSE,"CINTAS";#N/A,#N/A,FALSE,"CORTINA";#N/A,#N/A,FALSE,"LAJES";#N/A,#N/A,FALSE,"PILARES";#N/A,#N/A,FALSE,"VIGAS"}</definedName>
    <definedName name="Cedro1COMPLETO" localSheetId="5" hidden="1">{#N/A,#N/A,FALSE,"ALVENARIA";#N/A,#N/A,FALSE,"BLOCOS";#N/A,#N/A,FALSE,"CINTAS";#N/A,#N/A,FALSE,"CORTINA";#N/A,#N/A,FALSE,"LAJES";#N/A,#N/A,FALSE,"PILARES";#N/A,#N/A,FALSE,"VIGAS"}</definedName>
    <definedName name="Cedro1COMPLETO" localSheetId="1" hidden="1">{#N/A,#N/A,FALSE,"ALVENARIA";#N/A,#N/A,FALSE,"BLOCOS";#N/A,#N/A,FALSE,"CINTAS";#N/A,#N/A,FALSE,"CORTINA";#N/A,#N/A,FALSE,"LAJES";#N/A,#N/A,FALSE,"PILARES";#N/A,#N/A,FALSE,"VIGAS"}</definedName>
    <definedName name="Cedro1COMPLETO" hidden="1">{#N/A,#N/A,FALSE,"ALVENARIA";#N/A,#N/A,FALSE,"BLOCOS";#N/A,#N/A,FALSE,"CINTAS";#N/A,#N/A,FALSE,"CORTINA";#N/A,#N/A,FALSE,"LAJES";#N/A,#N/A,FALSE,"PILARES";#N/A,#N/A,FALSE,"VIGAS"}</definedName>
    <definedName name="ciclovia" localSheetId="5" hidden="1">{#N/A,#N/A,FALSE,"ALVENARIA";#N/A,#N/A,FALSE,"BLOCOS";#N/A,#N/A,FALSE,"CINTAS";#N/A,#N/A,FALSE,"CORTINA";#N/A,#N/A,FALSE,"LAJES";#N/A,#N/A,FALSE,"PILARES";#N/A,#N/A,FALSE,"VIGAS"}</definedName>
    <definedName name="ciclovia" localSheetId="1" hidden="1">{#N/A,#N/A,FALSE,"ALVENARIA";#N/A,#N/A,FALSE,"BLOCOS";#N/A,#N/A,FALSE,"CINTAS";#N/A,#N/A,FALSE,"CORTINA";#N/A,#N/A,FALSE,"LAJES";#N/A,#N/A,FALSE,"PILARES";#N/A,#N/A,FALSE,"VIGAS"}</definedName>
    <definedName name="ciclovia" hidden="1">{#N/A,#N/A,FALSE,"ALVENARIA";#N/A,#N/A,FALSE,"BLOCOS";#N/A,#N/A,FALSE,"CINTAS";#N/A,#N/A,FALSE,"CORTINA";#N/A,#N/A,FALSE,"LAJES";#N/A,#N/A,FALSE,"PILARES";#N/A,#N/A,FALSE,"VIGAS"}</definedName>
    <definedName name="ciclovia2" localSheetId="5" hidden="1">{#N/A,#N/A,FALSE,"ALVENARIA";#N/A,#N/A,FALSE,"BLOCOS";#N/A,#N/A,FALSE,"CINTAS";#N/A,#N/A,FALSE,"CORTINA";#N/A,#N/A,FALSE,"LAJES";#N/A,#N/A,FALSE,"PILARES";#N/A,#N/A,FALSE,"VIGAS"}</definedName>
    <definedName name="ciclovia2" localSheetId="1" hidden="1">{#N/A,#N/A,FALSE,"ALVENARIA";#N/A,#N/A,FALSE,"BLOCOS";#N/A,#N/A,FALSE,"CINTAS";#N/A,#N/A,FALSE,"CORTINA";#N/A,#N/A,FALSE,"LAJES";#N/A,#N/A,FALSE,"PILARES";#N/A,#N/A,FALSE,"VIGAS"}</definedName>
    <definedName name="ciclovia2" hidden="1">{#N/A,#N/A,FALSE,"ALVENARIA";#N/A,#N/A,FALSE,"BLOCOS";#N/A,#N/A,FALSE,"CINTAS";#N/A,#N/A,FALSE,"CORTINA";#N/A,#N/A,FALSE,"LAJES";#N/A,#N/A,FALSE,"PILARES";#N/A,#N/A,FALSE,"VIGAS"}</definedName>
    <definedName name="ciclovia3" localSheetId="5" hidden="1">{#N/A,#N/A,FALSE,"ALVENARIA";#N/A,#N/A,FALSE,"BLOCOS";#N/A,#N/A,FALSE,"CINTAS";#N/A,#N/A,FALSE,"CORTINA";#N/A,#N/A,FALSE,"LAJES";#N/A,#N/A,FALSE,"PILARES";#N/A,#N/A,FALSE,"VIGAS"}</definedName>
    <definedName name="ciclovia3" localSheetId="1" hidden="1">{#N/A,#N/A,FALSE,"ALVENARIA";#N/A,#N/A,FALSE,"BLOCOS";#N/A,#N/A,FALSE,"CINTAS";#N/A,#N/A,FALSE,"CORTINA";#N/A,#N/A,FALSE,"LAJES";#N/A,#N/A,FALSE,"PILARES";#N/A,#N/A,FALSE,"VIGAS"}</definedName>
    <definedName name="ciclovia3" hidden="1">{#N/A,#N/A,FALSE,"ALVENARIA";#N/A,#N/A,FALSE,"BLOCOS";#N/A,#N/A,FALSE,"CINTAS";#N/A,#N/A,FALSE,"CORTINA";#N/A,#N/A,FALSE,"LAJES";#N/A,#N/A,FALSE,"PILARES";#N/A,#N/A,FALSE,"VIGAS"}</definedName>
    <definedName name="ciclovia4" localSheetId="5" hidden="1">{#N/A,#N/A,FALSE,"ALVENARIA";#N/A,#N/A,FALSE,"BLOCOS";#N/A,#N/A,FALSE,"CINTAS";#N/A,#N/A,FALSE,"CORTINA";#N/A,#N/A,FALSE,"LAJES";#N/A,#N/A,FALSE,"PILARES";#N/A,#N/A,FALSE,"VIGAS"}</definedName>
    <definedName name="ciclovia4" localSheetId="1" hidden="1">{#N/A,#N/A,FALSE,"ALVENARIA";#N/A,#N/A,FALSE,"BLOCOS";#N/A,#N/A,FALSE,"CINTAS";#N/A,#N/A,FALSE,"CORTINA";#N/A,#N/A,FALSE,"LAJES";#N/A,#N/A,FALSE,"PILARES";#N/A,#N/A,FALSE,"VIGAS"}</definedName>
    <definedName name="ciclovia4" hidden="1">{#N/A,#N/A,FALSE,"ALVENARIA";#N/A,#N/A,FALSE,"BLOCOS";#N/A,#N/A,FALSE,"CINTAS";#N/A,#N/A,FALSE,"CORTINA";#N/A,#N/A,FALSE,"LAJES";#N/A,#N/A,FALSE,"PILARES";#N/A,#N/A,FALSE,"VIGAS"}</definedName>
    <definedName name="ciclovia5" localSheetId="5" hidden="1">{#N/A,#N/A,FALSE,"ALVENARIA";#N/A,#N/A,FALSE,"BLOCOS";#N/A,#N/A,FALSE,"CINTAS";#N/A,#N/A,FALSE,"CORTINA";#N/A,#N/A,FALSE,"LAJES";#N/A,#N/A,FALSE,"PILARES";#N/A,#N/A,FALSE,"VIGAS"}</definedName>
    <definedName name="ciclovia5" localSheetId="1" hidden="1">{#N/A,#N/A,FALSE,"ALVENARIA";#N/A,#N/A,FALSE,"BLOCOS";#N/A,#N/A,FALSE,"CINTAS";#N/A,#N/A,FALSE,"CORTINA";#N/A,#N/A,FALSE,"LAJES";#N/A,#N/A,FALSE,"PILARES";#N/A,#N/A,FALSE,"VIGAS"}</definedName>
    <definedName name="ciclovia5" hidden="1">{#N/A,#N/A,FALSE,"ALVENARIA";#N/A,#N/A,FALSE,"BLOCOS";#N/A,#N/A,FALSE,"CINTAS";#N/A,#N/A,FALSE,"CORTINA";#N/A,#N/A,FALSE,"LAJES";#N/A,#N/A,FALSE,"PILARES";#N/A,#N/A,FALSE,"VIGAS"}</definedName>
    <definedName name="ciclovia6" localSheetId="5" hidden="1">{#N/A,#N/A,FALSE,"ALVENARIA";#N/A,#N/A,FALSE,"BLOCOS";#N/A,#N/A,FALSE,"CINTAS";#N/A,#N/A,FALSE,"CORTINA";#N/A,#N/A,FALSE,"LAJES";#N/A,#N/A,FALSE,"PILARES";#N/A,#N/A,FALSE,"VIGAS"}</definedName>
    <definedName name="ciclovia6" localSheetId="1" hidden="1">{#N/A,#N/A,FALSE,"ALVENARIA";#N/A,#N/A,FALSE,"BLOCOS";#N/A,#N/A,FALSE,"CINTAS";#N/A,#N/A,FALSE,"CORTINA";#N/A,#N/A,FALSE,"LAJES";#N/A,#N/A,FALSE,"PILARES";#N/A,#N/A,FALSE,"VIGAS"}</definedName>
    <definedName name="ciclovia6" hidden="1">{#N/A,#N/A,FALSE,"ALVENARIA";#N/A,#N/A,FALSE,"BLOCOS";#N/A,#N/A,FALSE,"CINTAS";#N/A,#N/A,FALSE,"CORTINA";#N/A,#N/A,FALSE,"LAJES";#N/A,#N/A,FALSE,"PILARES";#N/A,#N/A,FALSE,"VIGAS"}</definedName>
    <definedName name="ciclovia7" localSheetId="5" hidden="1">{#N/A,#N/A,FALSE,"ALVENARIA";#N/A,#N/A,FALSE,"BLOCOS";#N/A,#N/A,FALSE,"CINTAS";#N/A,#N/A,FALSE,"CORTINA";#N/A,#N/A,FALSE,"LAJES";#N/A,#N/A,FALSE,"PILARES";#N/A,#N/A,FALSE,"VIGAS"}</definedName>
    <definedName name="ciclovia7" localSheetId="1" hidden="1">{#N/A,#N/A,FALSE,"ALVENARIA";#N/A,#N/A,FALSE,"BLOCOS";#N/A,#N/A,FALSE,"CINTAS";#N/A,#N/A,FALSE,"CORTINA";#N/A,#N/A,FALSE,"LAJES";#N/A,#N/A,FALSE,"PILARES";#N/A,#N/A,FALSE,"VIGAS"}</definedName>
    <definedName name="ciclovia7" hidden="1">{#N/A,#N/A,FALSE,"ALVENARIA";#N/A,#N/A,FALSE,"BLOCOS";#N/A,#N/A,FALSE,"CINTAS";#N/A,#N/A,FALSE,"CORTINA";#N/A,#N/A,FALSE,"LAJES";#N/A,#N/A,FALSE,"PILARES";#N/A,#N/A,FALSE,"VIGAS"}</definedName>
    <definedName name="ciclovia8" localSheetId="5" hidden="1">{#N/A,#N/A,FALSE,"ALVENARIA";#N/A,#N/A,FALSE,"BLOCOS";#N/A,#N/A,FALSE,"CINTAS";#N/A,#N/A,FALSE,"CORTINA";#N/A,#N/A,FALSE,"LAJES";#N/A,#N/A,FALSE,"PILARES";#N/A,#N/A,FALSE,"VIGAS"}</definedName>
    <definedName name="ciclovia8" localSheetId="1" hidden="1">{#N/A,#N/A,FALSE,"ALVENARIA";#N/A,#N/A,FALSE,"BLOCOS";#N/A,#N/A,FALSE,"CINTAS";#N/A,#N/A,FALSE,"CORTINA";#N/A,#N/A,FALSE,"LAJES";#N/A,#N/A,FALSE,"PILARES";#N/A,#N/A,FALSE,"VIGAS"}</definedName>
    <definedName name="ciclovia8" hidden="1">{#N/A,#N/A,FALSE,"ALVENARIA";#N/A,#N/A,FALSE,"BLOCOS";#N/A,#N/A,FALSE,"CINTAS";#N/A,#N/A,FALSE,"CORTINA";#N/A,#N/A,FALSE,"LAJES";#N/A,#N/A,FALSE,"PILARES";#N/A,#N/A,FALSE,"VIGAS"}</definedName>
    <definedName name="cotação" localSheetId="5" hidden="1">{#N/A,#N/A,FALSE,"ALVENARIA";#N/A,#N/A,FALSE,"BLOCOS";#N/A,#N/A,FALSE,"CINTAS";#N/A,#N/A,FALSE,"CORTINA";#N/A,#N/A,FALSE,"LAJES";#N/A,#N/A,FALSE,"PILARES";#N/A,#N/A,FALSE,"VIGAS"}</definedName>
    <definedName name="cotação" localSheetId="1" hidden="1">{#N/A,#N/A,FALSE,"ALVENARIA";#N/A,#N/A,FALSE,"BLOCOS";#N/A,#N/A,FALSE,"CINTAS";#N/A,#N/A,FALSE,"CORTINA";#N/A,#N/A,FALSE,"LAJES";#N/A,#N/A,FALSE,"PILARES";#N/A,#N/A,FALSE,"VIGAS"}</definedName>
    <definedName name="cotação" hidden="1">{#N/A,#N/A,FALSE,"ALVENARIA";#N/A,#N/A,FALSE,"BLOCOS";#N/A,#N/A,FALSE,"CINTAS";#N/A,#N/A,FALSE,"CORTINA";#N/A,#N/A,FALSE,"LAJES";#N/A,#N/A,FALSE,"PILARES";#N/A,#N/A,FALSE,"VIGAS"}</definedName>
    <definedName name="ddd" localSheetId="5" hidden="1">{#N/A,#N/A,FALSE,"ALVENARIA";#N/A,#N/A,FALSE,"BLOCOS";#N/A,#N/A,FALSE,"CINTAS";#N/A,#N/A,FALSE,"CORTINA";#N/A,#N/A,FALSE,"LAJES";#N/A,#N/A,FALSE,"PILARES";#N/A,#N/A,FALSE,"VIGAS"}</definedName>
    <definedName name="ddd" localSheetId="1" hidden="1">{#N/A,#N/A,FALSE,"ALVENARIA";#N/A,#N/A,FALSE,"BLOCOS";#N/A,#N/A,FALSE,"CINTAS";#N/A,#N/A,FALSE,"CORTINA";#N/A,#N/A,FALSE,"LAJES";#N/A,#N/A,FALSE,"PILARES";#N/A,#N/A,FALSE,"VIGAS"}</definedName>
    <definedName name="ddd" hidden="1">{#N/A,#N/A,FALSE,"ALVENARIA";#N/A,#N/A,FALSE,"BLOCOS";#N/A,#N/A,FALSE,"CINTAS";#N/A,#N/A,FALSE,"CORTINA";#N/A,#N/A,FALSE,"LAJES";#N/A,#N/A,FALSE,"PILARES";#N/A,#N/A,FALSE,"VIGAS"}</definedName>
    <definedName name="DOLAR">[2]INSUMOS!$G$8</definedName>
    <definedName name="ersdcefgbrnghrbgbrgfbgfwbvbfgvwfv" localSheetId="5">#REF!</definedName>
    <definedName name="ersdcefgbrnghrbgbrgfbgfwbvbfgvwfv">#REF!</definedName>
    <definedName name="Excel_BuiltIn_Print_Area_2" localSheetId="5">#REF!</definedName>
    <definedName name="Excel_BuiltIn_Print_Area_2">#REF!</definedName>
    <definedName name="Excel_BuiltIn_Print_Area_2_1" localSheetId="5">#REF!</definedName>
    <definedName name="Excel_BuiltIn_Print_Area_2_1">#REF!</definedName>
    <definedName name="Excel_BuiltIn_Print_Area_2_1_1">#REF!</definedName>
    <definedName name="Excel_BuiltIn_Print_Area_2_1_1_1">#REF!</definedName>
    <definedName name="Excel_BuiltIn_Print_Area_4">#REF!</definedName>
    <definedName name="Fonte">#REF!</definedName>
    <definedName name="Fossa20" localSheetId="5" hidden="1">{#N/A,#N/A,FALSE,"ALVENARIA";#N/A,#N/A,FALSE,"BLOCOS";#N/A,#N/A,FALSE,"CINTAS";#N/A,#N/A,FALSE,"CORTINA";#N/A,#N/A,FALSE,"LAJES";#N/A,#N/A,FALSE,"PILARES";#N/A,#N/A,FALSE,"VIGAS"}</definedName>
    <definedName name="Fossa20" localSheetId="1" hidden="1">{#N/A,#N/A,FALSE,"ALVENARIA";#N/A,#N/A,FALSE,"BLOCOS";#N/A,#N/A,FALSE,"CINTAS";#N/A,#N/A,FALSE,"CORTINA";#N/A,#N/A,FALSE,"LAJES";#N/A,#N/A,FALSE,"PILARES";#N/A,#N/A,FALSE,"VIGAS"}</definedName>
    <definedName name="Fossa20" hidden="1">{#N/A,#N/A,FALSE,"ALVENARIA";#N/A,#N/A,FALSE,"BLOCOS";#N/A,#N/A,FALSE,"CINTAS";#N/A,#N/A,FALSE,"CORTINA";#N/A,#N/A,FALSE,"LAJES";#N/A,#N/A,FALSE,"PILARES";#N/A,#N/A,FALSE,"VIGAS"}</definedName>
    <definedName name="fran" localSheetId="5" hidden="1">{#N/A,#N/A,FALSE,"ALVENARIA";#N/A,#N/A,FALSE,"BLOCOS";#N/A,#N/A,FALSE,"CINTAS";#N/A,#N/A,FALSE,"CORTINA";#N/A,#N/A,FALSE,"LAJES";#N/A,#N/A,FALSE,"PILARES";#N/A,#N/A,FALSE,"VIGAS"}</definedName>
    <definedName name="fran" localSheetId="1" hidden="1">{#N/A,#N/A,FALSE,"ALVENARIA";#N/A,#N/A,FALSE,"BLOCOS";#N/A,#N/A,FALSE,"CINTAS";#N/A,#N/A,FALSE,"CORTINA";#N/A,#N/A,FALSE,"LAJES";#N/A,#N/A,FALSE,"PILARES";#N/A,#N/A,FALSE,"VIGAS"}</definedName>
    <definedName name="fran" hidden="1">{#N/A,#N/A,FALSE,"ALVENARIA";#N/A,#N/A,FALSE,"BLOCOS";#N/A,#N/A,FALSE,"CINTAS";#N/A,#N/A,FALSE,"CORTINA";#N/A,#N/A,FALSE,"LAJES";#N/A,#N/A,FALSE,"PILARES";#N/A,#N/A,FALSE,"VIGAS"}</definedName>
    <definedName name="INSUMOS">#REF!</definedName>
    <definedName name="leosde" localSheetId="5">#REF!</definedName>
    <definedName name="leosde">#REF!</definedName>
    <definedName name="mac" localSheetId="5" hidden="1">{#N/A,#N/A,FALSE,"ALVENARIA";#N/A,#N/A,FALSE,"BLOCOS";#N/A,#N/A,FALSE,"CINTAS";#N/A,#N/A,FALSE,"CORTINA";#N/A,#N/A,FALSE,"LAJES";#N/A,#N/A,FALSE,"PILARES";#N/A,#N/A,FALSE,"VIGAS"}</definedName>
    <definedName name="mac" localSheetId="1" hidden="1">{#N/A,#N/A,FALSE,"ALVENARIA";#N/A,#N/A,FALSE,"BLOCOS";#N/A,#N/A,FALSE,"CINTAS";#N/A,#N/A,FALSE,"CORTINA";#N/A,#N/A,FALSE,"LAJES";#N/A,#N/A,FALSE,"PILARES";#N/A,#N/A,FALSE,"VIGAS"}</definedName>
    <definedName name="mac" hidden="1">{#N/A,#N/A,FALSE,"ALVENARIA";#N/A,#N/A,FALSE,"BLOCOS";#N/A,#N/A,FALSE,"CINTAS";#N/A,#N/A,FALSE,"CORTINA";#N/A,#N/A,FALSE,"LAJES";#N/A,#N/A,FALSE,"PILARES";#N/A,#N/A,FALSE,"VIGAS"}</definedName>
    <definedName name="MACAHDO" localSheetId="5" hidden="1">{#N/A,#N/A,FALSE,"ALVENARIA";#N/A,#N/A,FALSE,"BLOCOS";#N/A,#N/A,FALSE,"CINTAS";#N/A,#N/A,FALSE,"CORTINA";#N/A,#N/A,FALSE,"LAJES";#N/A,#N/A,FALSE,"PILARES";#N/A,#N/A,FALSE,"VIGAS"}</definedName>
    <definedName name="MACAHDO" localSheetId="1" hidden="1">{#N/A,#N/A,FALSE,"ALVENARIA";#N/A,#N/A,FALSE,"BLOCOS";#N/A,#N/A,FALSE,"CINTAS";#N/A,#N/A,FALSE,"CORTINA";#N/A,#N/A,FALSE,"LAJES";#N/A,#N/A,FALSE,"PILARES";#N/A,#N/A,FALSE,"VIGAS"}</definedName>
    <definedName name="MACAHDO" hidden="1">{#N/A,#N/A,FALSE,"ALVENARIA";#N/A,#N/A,FALSE,"BLOCOS";#N/A,#N/A,FALSE,"CINTAS";#N/A,#N/A,FALSE,"CORTINA";#N/A,#N/A,FALSE,"LAJES";#N/A,#N/A,FALSE,"PILARES";#N/A,#N/A,FALSE,"VIGAS"}</definedName>
    <definedName name="MACHADO" localSheetId="5" hidden="1">{#N/A,#N/A,FALSE,"ALVENARIA";#N/A,#N/A,FALSE,"BLOCOS";#N/A,#N/A,FALSE,"CINTAS";#N/A,#N/A,FALSE,"CORTINA";#N/A,#N/A,FALSE,"LAJES";#N/A,#N/A,FALSE,"PILARES";#N/A,#N/A,FALSE,"VIGAS"}</definedName>
    <definedName name="MACHADO" localSheetId="1" hidden="1">{#N/A,#N/A,FALSE,"ALVENARIA";#N/A,#N/A,FALSE,"BLOCOS";#N/A,#N/A,FALSE,"CINTAS";#N/A,#N/A,FALSE,"CORTINA";#N/A,#N/A,FALSE,"LAJES";#N/A,#N/A,FALSE,"PILARES";#N/A,#N/A,FALSE,"VIGAS"}</definedName>
    <definedName name="MACHADO" hidden="1">{#N/A,#N/A,FALSE,"ALVENARIA";#N/A,#N/A,FALSE,"BLOCOS";#N/A,#N/A,FALSE,"CINTAS";#N/A,#N/A,FALSE,"CORTINA";#N/A,#N/A,FALSE,"LAJES";#N/A,#N/A,FALSE,"PILARES";#N/A,#N/A,FALSE,"VIGAS"}</definedName>
    <definedName name="NCOMPOSICOES">7</definedName>
    <definedName name="NCOTACOES">15</definedName>
    <definedName name="noo" localSheetId="5" hidden="1">{#N/A,#N/A,FALSE,"ALVENARIA";#N/A,#N/A,FALSE,"BLOCOS";#N/A,#N/A,FALSE,"CINTAS";#N/A,#N/A,FALSE,"CORTINA";#N/A,#N/A,FALSE,"LAJES";#N/A,#N/A,FALSE,"PILARES";#N/A,#N/A,FALSE,"VIGAS"}</definedName>
    <definedName name="noo" localSheetId="1" hidden="1">{#N/A,#N/A,FALSE,"ALVENARIA";#N/A,#N/A,FALSE,"BLOCOS";#N/A,#N/A,FALSE,"CINTAS";#N/A,#N/A,FALSE,"CORTINA";#N/A,#N/A,FALSE,"LAJES";#N/A,#N/A,FALSE,"PILARES";#N/A,#N/A,FALSE,"VIGAS"}</definedName>
    <definedName name="noo" hidden="1">{#N/A,#N/A,FALSE,"ALVENARIA";#N/A,#N/A,FALSE,"BLOCOS";#N/A,#N/A,FALSE,"CINTAS";#N/A,#N/A,FALSE,"CORTINA";#N/A,#N/A,FALSE,"LAJES";#N/A,#N/A,FALSE,"PILARES";#N/A,#N/A,FALSE,"VIGAS"}</definedName>
    <definedName name="obra" localSheetId="1">#REF!</definedName>
    <definedName name="obra">#REF!</definedName>
    <definedName name="obra1" localSheetId="1">#REF!</definedName>
    <definedName name="obra1">#REF!</definedName>
    <definedName name="obra2" localSheetId="1">#REF!</definedName>
    <definedName name="obra2">#REF!</definedName>
    <definedName name="obra3" localSheetId="1">#REF!</definedName>
    <definedName name="obra3">#REF!</definedName>
    <definedName name="obra4" localSheetId="1">#REF!</definedName>
    <definedName name="obra4">#REF!</definedName>
    <definedName name="obra5" localSheetId="1">#REF!</definedName>
    <definedName name="obra5">#REF!</definedName>
    <definedName name="orcamento" localSheetId="5" hidden="1">{#N/A,#N/A,FALSE,"ALVENARIA";#N/A,#N/A,FALSE,"BLOCOS";#N/A,#N/A,FALSE,"CINTAS";#N/A,#N/A,FALSE,"CORTINA";#N/A,#N/A,FALSE,"LAJES";#N/A,#N/A,FALSE,"PILARES";#N/A,#N/A,FALSE,"VIGAS"}</definedName>
    <definedName name="orcamento" localSheetId="1" hidden="1">{#N/A,#N/A,FALSE,"ALVENARIA";#N/A,#N/A,FALSE,"BLOCOS";#N/A,#N/A,FALSE,"CINTAS";#N/A,#N/A,FALSE,"CORTINA";#N/A,#N/A,FALSE,"LAJES";#N/A,#N/A,FALSE,"PILARES";#N/A,#N/A,FALSE,"VIGAS"}</definedName>
    <definedName name="orcamento" hidden="1">{#N/A,#N/A,FALSE,"ALVENARIA";#N/A,#N/A,FALSE,"BLOCOS";#N/A,#N/A,FALSE,"CINTAS";#N/A,#N/A,FALSE,"CORTINA";#N/A,#N/A,FALSE,"LAJES";#N/A,#N/A,FALSE,"PILARES";#N/A,#N/A,FALSE,"VIGAS"}</definedName>
    <definedName name="P.1" localSheetId="1">#REF!</definedName>
    <definedName name="P.1">#REF!</definedName>
    <definedName name="P.10" localSheetId="1">#REF!</definedName>
    <definedName name="P.10">#REF!</definedName>
    <definedName name="P.11" localSheetId="1">#REF!</definedName>
    <definedName name="P.11">#REF!</definedName>
    <definedName name="P.12" localSheetId="1">#REF!</definedName>
    <definedName name="P.12">#REF!</definedName>
    <definedName name="P.13" localSheetId="1">#REF!</definedName>
    <definedName name="P.13">#REF!</definedName>
    <definedName name="P.14" localSheetId="1">#REF!</definedName>
    <definedName name="P.14">#REF!</definedName>
    <definedName name="P.15" localSheetId="1">#REF!</definedName>
    <definedName name="P.15">#REF!</definedName>
    <definedName name="P.2" localSheetId="1">#REF!</definedName>
    <definedName name="P.2">#REF!</definedName>
    <definedName name="P.3" localSheetId="1">#REF!</definedName>
    <definedName name="P.3">#REF!</definedName>
    <definedName name="P.4" localSheetId="1">#REF!</definedName>
    <definedName name="P.4">#REF!</definedName>
    <definedName name="P.5" localSheetId="1">#REF!</definedName>
    <definedName name="P.5">#REF!</definedName>
    <definedName name="P.6" localSheetId="1">#REF!</definedName>
    <definedName name="P.6">#REF!</definedName>
    <definedName name="P.7" localSheetId="1">#REF!</definedName>
    <definedName name="P.7">#REF!</definedName>
    <definedName name="P.8" localSheetId="1">#REF!</definedName>
    <definedName name="P.8">#REF!</definedName>
    <definedName name="P.9" localSheetId="1">#REF!</definedName>
    <definedName name="P.9">#REF!</definedName>
    <definedName name="Pedreiro_de_acabamento">[2]INSUMOS!$B$11</definedName>
    <definedName name="PP1.1" localSheetId="5">#REF!</definedName>
    <definedName name="PP1.1" localSheetId="1">#REF!</definedName>
    <definedName name="PP1.1">#REF!</definedName>
    <definedName name="PP1.10" localSheetId="1">#REF!</definedName>
    <definedName name="PP1.10">#REF!</definedName>
    <definedName name="PP1.11" localSheetId="1">#REF!</definedName>
    <definedName name="PP1.11">#REF!</definedName>
    <definedName name="PP1.12" localSheetId="1">#REF!</definedName>
    <definedName name="PP1.12">#REF!</definedName>
    <definedName name="PP1.13" localSheetId="1">#REF!</definedName>
    <definedName name="PP1.13">#REF!</definedName>
    <definedName name="PP1.14" localSheetId="1">#REF!</definedName>
    <definedName name="PP1.14">#REF!</definedName>
    <definedName name="PP1.15" localSheetId="1">#REF!</definedName>
    <definedName name="PP1.15">#REF!</definedName>
    <definedName name="PP1.2" localSheetId="1">#REF!</definedName>
    <definedName name="PP1.2">#REF!</definedName>
    <definedName name="PP1.3" localSheetId="1">#REF!</definedName>
    <definedName name="PP1.3">#REF!</definedName>
    <definedName name="PP1.4" localSheetId="1">#REF!</definedName>
    <definedName name="PP1.4">#REF!</definedName>
    <definedName name="PP1.5" localSheetId="1">#REF!</definedName>
    <definedName name="PP1.5">#REF!</definedName>
    <definedName name="PP1.6" localSheetId="1">#REF!</definedName>
    <definedName name="PP1.6">#REF!</definedName>
    <definedName name="PP1.7" localSheetId="1">#REF!</definedName>
    <definedName name="PP1.7">#REF!</definedName>
    <definedName name="PP1.8" localSheetId="1">#REF!</definedName>
    <definedName name="PP1.8">#REF!</definedName>
    <definedName name="PP1.9" localSheetId="1">#REF!</definedName>
    <definedName name="PP1.9">#REF!</definedName>
    <definedName name="T.1" localSheetId="1">#REF!</definedName>
    <definedName name="T.1">#REF!</definedName>
    <definedName name="T.10" localSheetId="1">#REF!</definedName>
    <definedName name="T.10">#REF!</definedName>
    <definedName name="T.11" localSheetId="1">#REF!</definedName>
    <definedName name="T.11">#REF!</definedName>
    <definedName name="T.12" localSheetId="1">#REF!</definedName>
    <definedName name="T.12">#REF!</definedName>
    <definedName name="T.13" localSheetId="1">#REF!</definedName>
    <definedName name="T.13">#REF!</definedName>
    <definedName name="T.14" localSheetId="1">#REF!</definedName>
    <definedName name="T.14">#REF!</definedName>
    <definedName name="T.15" localSheetId="1">#REF!</definedName>
    <definedName name="T.15">#REF!</definedName>
    <definedName name="T.2" localSheetId="1">#REF!</definedName>
    <definedName name="T.2">#REF!</definedName>
    <definedName name="T.3" localSheetId="1">#REF!</definedName>
    <definedName name="T.3">#REF!</definedName>
    <definedName name="T.4" localSheetId="1">#REF!</definedName>
    <definedName name="T.4">#REF!</definedName>
    <definedName name="T.5" localSheetId="1">#REF!</definedName>
    <definedName name="T.5">#REF!</definedName>
    <definedName name="T.6" localSheetId="1">#REF!</definedName>
    <definedName name="T.6">#REF!</definedName>
    <definedName name="T.7" localSheetId="1">#REF!</definedName>
    <definedName name="T.7">#REF!</definedName>
    <definedName name="T.8" localSheetId="1">#REF!</definedName>
    <definedName name="T.8">#REF!</definedName>
    <definedName name="T.9" localSheetId="1">#REF!</definedName>
    <definedName name="T.9">#REF!</definedName>
    <definedName name="_xlnm.Print_Titles" localSheetId="0">'Planilha Orcamentária'!$1:$8</definedName>
    <definedName name="TOT.P" localSheetId="5">#REF!</definedName>
    <definedName name="TOT.P" localSheetId="1">#REF!</definedName>
    <definedName name="TOT.P">#REF!</definedName>
    <definedName name="TOT1.P" localSheetId="1">#REF!</definedName>
    <definedName name="TOT1.P">#REF!</definedName>
    <definedName name="TT.1" localSheetId="1">#REF!</definedName>
    <definedName name="TT.1">#REF!</definedName>
    <definedName name="TT.10" localSheetId="1">#REF!</definedName>
    <definedName name="TT.10">#REF!</definedName>
    <definedName name="TT.11" localSheetId="1">#REF!</definedName>
    <definedName name="TT.11">#REF!</definedName>
    <definedName name="TT.12" localSheetId="1">#REF!</definedName>
    <definedName name="TT.12">#REF!</definedName>
    <definedName name="TT.13" localSheetId="1">#REF!</definedName>
    <definedName name="TT.13">#REF!</definedName>
    <definedName name="TT.14" localSheetId="1">#REF!</definedName>
    <definedName name="TT.14">#REF!</definedName>
    <definedName name="TT.15" localSheetId="1">#REF!</definedName>
    <definedName name="TT.15">#REF!</definedName>
    <definedName name="TT.2" localSheetId="1">#REF!</definedName>
    <definedName name="TT.2">#REF!</definedName>
    <definedName name="TT.3" localSheetId="1">#REF!</definedName>
    <definedName name="TT.3">#REF!</definedName>
    <definedName name="TT.4" localSheetId="1">#REF!</definedName>
    <definedName name="TT.4">#REF!</definedName>
    <definedName name="TT.5" localSheetId="1">#REF!</definedName>
    <definedName name="TT.5">#REF!</definedName>
    <definedName name="TT.6" localSheetId="1">#REF!</definedName>
    <definedName name="TT.6">#REF!</definedName>
    <definedName name="TT.7" localSheetId="1">#REF!</definedName>
    <definedName name="TT.7">#REF!</definedName>
    <definedName name="TT.8" localSheetId="1">#REF!</definedName>
    <definedName name="TT.8">#REF!</definedName>
    <definedName name="TT.9" localSheetId="1">#REF!</definedName>
    <definedName name="TT.9">#REF!</definedName>
    <definedName name="wrn.mode_lev.xls." localSheetId="5" hidden="1">{#N/A,#N/A,FALSE,"ALVENARIA";#N/A,#N/A,FALSE,"BLOCOS";#N/A,#N/A,FALSE,"CINTAS";#N/A,#N/A,FALSE,"CORTINA";#N/A,#N/A,FALSE,"LAJES";#N/A,#N/A,FALSE,"PILARES";#N/A,#N/A,FALSE,"VIGAS"}</definedName>
    <definedName name="wrn.mode_lev.xls." localSheetId="1" hidden="1">{#N/A,#N/A,FALSE,"ALVENARIA";#N/A,#N/A,FALSE,"BLOCOS";#N/A,#N/A,FALSE,"CINTAS";#N/A,#N/A,FALSE,"CORTINA";#N/A,#N/A,FALSE,"LAJES";#N/A,#N/A,FALSE,"PILARES";#N/A,#N/A,FALSE,"VIGAS"}</definedName>
    <definedName name="wrn.mode_lev.xls." hidden="1">{#N/A,#N/A,FALSE,"ALVENARIA";#N/A,#N/A,FALSE,"BLOCOS";#N/A,#N/A,FALSE,"CINTAS";#N/A,#N/A,FALSE,"CORTINA";#N/A,#N/A,FALSE,"LAJES";#N/A,#N/A,FALSE,"PILARES";#N/A,#N/A,FALSE,"VIGAS"}</definedName>
    <definedName name="x" localSheetId="5" hidden="1">{#N/A,#N/A,FALSE,"ALVENARIA";#N/A,#N/A,FALSE,"BLOCOS";#N/A,#N/A,FALSE,"CINTAS";#N/A,#N/A,FALSE,"CORTINA";#N/A,#N/A,FALSE,"LAJES";#N/A,#N/A,FALSE,"PILARES";#N/A,#N/A,FALSE,"VIGAS"}</definedName>
    <definedName name="x" localSheetId="1" hidden="1">{#N/A,#N/A,FALSE,"ALVENARIA";#N/A,#N/A,FALSE,"BLOCOS";#N/A,#N/A,FALSE,"CINTAS";#N/A,#N/A,FALSE,"CORTINA";#N/A,#N/A,FALSE,"LAJES";#N/A,#N/A,FALSE,"PILARES";#N/A,#N/A,FALSE,"VIGAS"}</definedName>
    <definedName name="x" hidden="1">{#N/A,#N/A,FALSE,"ALVENARIA";#N/A,#N/A,FALSE,"BLOCOS";#N/A,#N/A,FALSE,"CINTAS";#N/A,#N/A,FALSE,"CORTINA";#N/A,#N/A,FALSE,"LAJES";#N/A,#N/A,FALSE,"PILARES";#N/A,#N/A,FALSE,"VIGAS"}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2" i="9" l="1"/>
  <c r="J70" i="9"/>
  <c r="G70" i="9"/>
  <c r="D70" i="9"/>
  <c r="A70" i="9"/>
  <c r="C81" i="9"/>
  <c r="B81" i="9"/>
  <c r="K79" i="9"/>
  <c r="J79" i="9"/>
  <c r="H79" i="9"/>
  <c r="G79" i="9"/>
  <c r="E79" i="9"/>
  <c r="D79" i="9"/>
  <c r="B79" i="9"/>
  <c r="A79" i="9"/>
  <c r="F72" i="9"/>
  <c r="E72" i="9"/>
  <c r="C72" i="9"/>
  <c r="K70" i="9"/>
  <c r="H70" i="9"/>
  <c r="E70" i="9"/>
  <c r="B70" i="9"/>
  <c r="C59" i="9" l="1"/>
  <c r="I57" i="9"/>
  <c r="D57" i="9"/>
  <c r="J55" i="9"/>
  <c r="E55" i="9"/>
  <c r="H49" i="9"/>
  <c r="C49" i="9"/>
  <c r="I47" i="9"/>
  <c r="D47" i="9"/>
  <c r="J45" i="9"/>
  <c r="E45" i="9"/>
  <c r="E22" i="9"/>
  <c r="F18" i="5"/>
  <c r="A14" i="9"/>
  <c r="B14" i="9"/>
  <c r="A16" i="9"/>
  <c r="B16" i="9"/>
  <c r="J22" i="9"/>
  <c r="D24" i="9"/>
  <c r="I24" i="9"/>
  <c r="C26" i="9"/>
  <c r="H26" i="9"/>
  <c r="J61" i="9" l="1"/>
  <c r="E14" i="5" s="1"/>
  <c r="K11" i="15"/>
  <c r="J11" i="15"/>
  <c r="E8" i="11" l="1"/>
  <c r="C36" i="14" l="1"/>
  <c r="C37" i="14"/>
  <c r="G8" i="11"/>
  <c r="G97" i="9"/>
  <c r="C36" i="9"/>
  <c r="I34" i="9"/>
  <c r="D34" i="9"/>
  <c r="J32" i="9"/>
  <c r="E32" i="9"/>
  <c r="I14" i="14"/>
  <c r="H14" i="14"/>
  <c r="G14" i="14"/>
  <c r="F14" i="14"/>
  <c r="E14" i="14"/>
  <c r="D14" i="14"/>
  <c r="C14" i="14"/>
  <c r="H11" i="14"/>
  <c r="F11" i="14"/>
  <c r="E11" i="14"/>
  <c r="E22" i="14" s="1"/>
  <c r="D11" i="14"/>
  <c r="C11" i="14"/>
  <c r="J38" i="9" l="1"/>
  <c r="J15" i="15"/>
  <c r="J14" i="15"/>
  <c r="C79" i="9"/>
  <c r="I79" i="9"/>
  <c r="A81" i="9"/>
  <c r="F79" i="9"/>
  <c r="D81" i="9"/>
  <c r="G72" i="9"/>
  <c r="D72" i="9"/>
  <c r="A72" i="9"/>
  <c r="I70" i="9"/>
  <c r="F70" i="9"/>
  <c r="C70" i="9"/>
  <c r="A63" i="9"/>
  <c r="B63" i="9"/>
  <c r="A65" i="9"/>
  <c r="B65" i="9"/>
  <c r="E33" i="14"/>
  <c r="C33" i="14"/>
  <c r="C32" i="14"/>
  <c r="B29" i="14"/>
  <c r="I23" i="14"/>
  <c r="F23" i="14"/>
  <c r="E23" i="14"/>
  <c r="H22" i="14"/>
  <c r="D22" i="14"/>
  <c r="H23" i="14"/>
  <c r="G23" i="14"/>
  <c r="D23" i="14"/>
  <c r="C23" i="14"/>
  <c r="I22" i="14"/>
  <c r="I24" i="14" s="1"/>
  <c r="G22" i="14"/>
  <c r="F22" i="14"/>
  <c r="C22" i="14"/>
  <c r="J85" i="9" l="1"/>
  <c r="C90" i="9" s="1"/>
  <c r="E15" i="15"/>
  <c r="F24" i="14"/>
  <c r="E24" i="14"/>
  <c r="G24" i="14"/>
  <c r="D24" i="14"/>
  <c r="C24" i="14"/>
  <c r="H24" i="14"/>
  <c r="J18" i="15" l="1"/>
  <c r="J19" i="15" l="1"/>
  <c r="B9" i="10"/>
  <c r="B7" i="10"/>
  <c r="B5" i="10"/>
  <c r="B97" i="9" l="1"/>
  <c r="B98" i="9"/>
  <c r="G98" i="9"/>
  <c r="E13" i="5" l="1"/>
  <c r="E14" i="15" s="1"/>
  <c r="E10" i="5"/>
  <c r="E11" i="15" s="1"/>
  <c r="E18" i="5" l="1"/>
  <c r="E19" i="15" s="1"/>
  <c r="E17" i="5"/>
  <c r="E18" i="15" s="1"/>
  <c r="E5" i="11" l="1"/>
  <c r="G5" i="11" s="1"/>
  <c r="E7" i="11"/>
  <c r="E9" i="11" s="1"/>
  <c r="G9" i="11" s="1"/>
  <c r="E6" i="11"/>
  <c r="G6" i="11" s="1"/>
  <c r="B88" i="9"/>
  <c r="A88" i="9"/>
  <c r="G17" i="5"/>
  <c r="M18" i="15" s="1"/>
  <c r="N18" i="15" s="1"/>
  <c r="G16" i="5"/>
  <c r="A3" i="10"/>
  <c r="B21" i="10" a="1"/>
  <c r="B21" i="10" s="1"/>
  <c r="B20" i="10"/>
  <c r="B15" i="10"/>
  <c r="B16" i="10"/>
  <c r="E4" i="9"/>
  <c r="D4" i="9"/>
  <c r="A3" i="9"/>
  <c r="B4" i="9"/>
  <c r="A5" i="9"/>
  <c r="A2" i="10"/>
  <c r="C3" i="10"/>
  <c r="P18" i="15" l="1"/>
  <c r="G7" i="11"/>
  <c r="A40" i="9"/>
  <c r="A10" i="9"/>
  <c r="G3" i="11" l="1"/>
  <c r="G14" i="5"/>
  <c r="M15" i="15" s="1"/>
  <c r="N15" i="15" s="1"/>
  <c r="P15" i="15" s="1"/>
  <c r="B40" i="9"/>
  <c r="G13" i="5"/>
  <c r="M14" i="15" s="1"/>
  <c r="N14" i="15" s="1"/>
  <c r="B10" i="9"/>
  <c r="P14" i="15" l="1"/>
  <c r="P13" i="15" s="1"/>
  <c r="N13" i="15"/>
  <c r="G18" i="5"/>
  <c r="H17" i="5"/>
  <c r="H14" i="5"/>
  <c r="H13" i="5"/>
  <c r="M19" i="15" l="1"/>
  <c r="N19" i="15" s="1"/>
  <c r="P19" i="15" s="1"/>
  <c r="P17" i="15" s="1"/>
  <c r="H18" i="5"/>
  <c r="N17" i="15"/>
  <c r="H12" i="5"/>
  <c r="D8" i="10" s="1"/>
  <c r="E8" i="10" s="1"/>
  <c r="H16" i="5" l="1"/>
  <c r="D10" i="10" s="1"/>
  <c r="B8" i="9"/>
  <c r="A8" i="9"/>
  <c r="E10" i="10" l="1"/>
  <c r="G10" i="10"/>
  <c r="F10" i="10"/>
  <c r="F8" i="10"/>
  <c r="G8" i="10"/>
  <c r="G9" i="5"/>
  <c r="G12" i="5"/>
  <c r="G10" i="5"/>
  <c r="H10" i="5" l="1"/>
  <c r="H9" i="5" s="1"/>
  <c r="H20" i="5" s="1"/>
  <c r="J7" i="15" s="1"/>
  <c r="L7" i="15" s="1"/>
  <c r="M11" i="15"/>
  <c r="N11" i="15" s="1"/>
  <c r="N10" i="15" l="1"/>
  <c r="P22" i="15" s="1"/>
  <c r="O26" i="15" s="1"/>
  <c r="N7" i="15" s="1"/>
  <c r="P7" i="15" s="1"/>
  <c r="P11" i="15"/>
  <c r="P10" i="15" s="1"/>
  <c r="D6" i="10"/>
  <c r="D12" i="10" s="1"/>
  <c r="E6" i="10" l="1"/>
  <c r="E12" i="10" s="1"/>
  <c r="F6" i="10"/>
  <c r="F12" i="10" s="1"/>
  <c r="G6" i="10"/>
  <c r="G12" i="10" s="1"/>
  <c r="D2" i="10" l="1"/>
  <c r="D7" i="10"/>
  <c r="G11" i="10"/>
  <c r="D5" i="10"/>
  <c r="E11" i="10"/>
  <c r="D9" i="10"/>
  <c r="F11" i="10"/>
  <c r="D11" i="10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<sst xmlns="http://schemas.openxmlformats.org/spreadsheetml/2006/main" count="282" uniqueCount="209">
  <si>
    <t>ITEM</t>
  </si>
  <si>
    <t>QUANTIDADE</t>
  </si>
  <si>
    <t>UNIDADE</t>
  </si>
  <si>
    <t>DIRETA</t>
  </si>
  <si>
    <t>INDIRETA</t>
  </si>
  <si>
    <t>PREÇO TOTAL</t>
  </si>
  <si>
    <t xml:space="preserve">FORMA DE EXECUÇÃO: </t>
  </si>
  <si>
    <t>M2</t>
  </si>
  <si>
    <t>1.1</t>
  </si>
  <si>
    <t>2.1</t>
  </si>
  <si>
    <t>M3</t>
  </si>
  <si>
    <t>3.1</t>
  </si>
  <si>
    <t>M</t>
  </si>
  <si>
    <t>4.1</t>
  </si>
  <si>
    <t>TOTAL GERAL DA OBRA</t>
  </si>
  <si>
    <t>U</t>
  </si>
  <si>
    <t>ED-51139</t>
  </si>
  <si>
    <t>-</t>
  </si>
  <si>
    <t>m²</t>
  </si>
  <si>
    <t>SERVIÇOS PRELIMINARES</t>
  </si>
  <si>
    <t>Data</t>
  </si>
  <si>
    <t>Resp. Técnico:</t>
  </si>
  <si>
    <t>SERVIÇOS</t>
  </si>
  <si>
    <t>Quantidade =</t>
  </si>
  <si>
    <t>m</t>
  </si>
  <si>
    <t>3.2</t>
  </si>
  <si>
    <t>CRONOGRAMA FÍSICO-FINANCEIRO</t>
  </si>
  <si>
    <t>ETAPAS/DESCRIÇÃO</t>
  </si>
  <si>
    <t>FÍSICO/ FINANCEIRO</t>
  </si>
  <si>
    <t>TOTAL  ETAPAS</t>
  </si>
  <si>
    <t>MÊS 1</t>
  </si>
  <si>
    <t>MÊS 2</t>
  </si>
  <si>
    <t>Físico %</t>
  </si>
  <si>
    <t>Financeiro</t>
  </si>
  <si>
    <t>TOTAL</t>
  </si>
  <si>
    <t>Observações:</t>
  </si>
  <si>
    <t>(    )</t>
  </si>
  <si>
    <t>4.2</t>
  </si>
  <si>
    <t>SERVIÇOS DE CALÇAMENTO EM BLOQUETE</t>
  </si>
  <si>
    <t>Unidade</t>
  </si>
  <si>
    <t>DATA:</t>
  </si>
  <si>
    <t>VALOR DO CONVÊNIO:</t>
  </si>
  <si>
    <t>Prefeito Municipal</t>
  </si>
  <si>
    <t>Priscila Cristina de Paula</t>
  </si>
  <si>
    <t>Engenheira Civil</t>
  </si>
  <si>
    <t xml:space="preserve">FOLHA Nº: </t>
  </si>
  <si>
    <t>ÓRGÃO:</t>
  </si>
  <si>
    <t>SEINFRA/MG</t>
  </si>
  <si>
    <r>
      <rPr>
        <b/>
        <u/>
        <sz val="11"/>
        <rFont val="Aharoni"/>
        <charset val="177"/>
      </rPr>
      <t>PLANILHA ORÇAMENT</t>
    </r>
    <r>
      <rPr>
        <b/>
        <u/>
        <sz val="11"/>
        <rFont val="Abadi"/>
        <family val="2"/>
      </rPr>
      <t>Á</t>
    </r>
    <r>
      <rPr>
        <b/>
        <u/>
        <sz val="11"/>
        <rFont val="Aharoni"/>
        <charset val="177"/>
      </rPr>
      <t>RIA DE CUSTOS</t>
    </r>
  </si>
  <si>
    <t>1.0</t>
  </si>
  <si>
    <t>2.0</t>
  </si>
  <si>
    <t>3.0</t>
  </si>
  <si>
    <t>4.0</t>
  </si>
  <si>
    <t>OBRAS COMPLEMENTARES</t>
  </si>
  <si>
    <t>MEMÓRIA DE CÁLCULO DE QUANTITATIVOS</t>
  </si>
  <si>
    <t>LDI:</t>
  </si>
  <si>
    <t>% ISS MUNICIPAL:</t>
  </si>
  <si>
    <r>
      <t>C</t>
    </r>
    <r>
      <rPr>
        <b/>
        <sz val="9"/>
        <rFont val="Abadi"/>
        <family val="2"/>
      </rPr>
      <t>Ó</t>
    </r>
    <r>
      <rPr>
        <b/>
        <sz val="9"/>
        <rFont val="Aharoni"/>
        <charset val="177"/>
      </rPr>
      <t>DIGO</t>
    </r>
  </si>
  <si>
    <r>
      <t>DESCRIÇ</t>
    </r>
    <r>
      <rPr>
        <b/>
        <sz val="9"/>
        <rFont val="Abadi"/>
        <family val="2"/>
      </rPr>
      <t>Ã</t>
    </r>
    <r>
      <rPr>
        <b/>
        <sz val="9"/>
        <rFont val="Aharoni"/>
        <charset val="177"/>
      </rPr>
      <t>O</t>
    </r>
  </si>
  <si>
    <r>
      <t>PREÇO UNIT</t>
    </r>
    <r>
      <rPr>
        <b/>
        <sz val="9"/>
        <rFont val="Abadi"/>
        <family val="2"/>
      </rPr>
      <t>Á</t>
    </r>
    <r>
      <rPr>
        <b/>
        <sz val="9"/>
        <rFont val="Aharoni"/>
        <charset val="177"/>
      </rPr>
      <t>RIO S/ LDI</t>
    </r>
  </si>
  <si>
    <r>
      <t>PREÇO UNIT</t>
    </r>
    <r>
      <rPr>
        <b/>
        <sz val="9"/>
        <rFont val="Abadi"/>
        <family val="2"/>
      </rPr>
      <t>Á</t>
    </r>
    <r>
      <rPr>
        <b/>
        <sz val="9"/>
        <rFont val="Aharoni"/>
        <charset val="177"/>
      </rPr>
      <t>RIO C/ LDI</t>
    </r>
  </si>
  <si>
    <r>
      <rPr>
        <b/>
        <sz val="11"/>
        <rFont val="Aharoni"/>
        <charset val="177"/>
      </rPr>
      <t>(</t>
    </r>
    <r>
      <rPr>
        <b/>
        <sz val="9"/>
        <rFont val="Aharoni"/>
        <charset val="177"/>
      </rPr>
      <t xml:space="preserve"> </t>
    </r>
    <r>
      <rPr>
        <b/>
        <sz val="8"/>
        <rFont val="Aharoni"/>
        <charset val="177"/>
      </rPr>
      <t>X</t>
    </r>
    <r>
      <rPr>
        <b/>
        <sz val="9"/>
        <rFont val="Aharoni"/>
        <charset val="177"/>
      </rPr>
      <t xml:space="preserve"> </t>
    </r>
    <r>
      <rPr>
        <b/>
        <sz val="11"/>
        <rFont val="Aharoni"/>
        <charset val="177"/>
      </rPr>
      <t>)</t>
    </r>
  </si>
  <si>
    <t>DESCRIÇÃO DO SERVIÇO OU FORNECIMENTO</t>
  </si>
  <si>
    <t>DATA BASE</t>
  </si>
  <si>
    <t>FONTE</t>
  </si>
  <si>
    <t>PREÇO REFERENCIAL</t>
  </si>
  <si>
    <t>COMP. 01</t>
  </si>
  <si>
    <t>SARJETA DE CONCRETO URBANO (SCU), TIPO 1, COM FCK 15 MPA, LARGURA DE 30CM COM INCLINAÇÃO DE 3%, ESP. 10CM, PADRÃO DEER-MG, EXCLUSIVE MEIO-FIO, INCLUSIVE ESCAVAÇÃO, APILOAMENTO E TRANSPORTE COM RETIRADA DO MATERIAL ESCAVADO (EM CAÇAMBA)</t>
  </si>
  <si>
    <t>CÓDIGO</t>
  </si>
  <si>
    <t>DESCRIÇÃO DO INSUMO</t>
  </si>
  <si>
    <t>COEFICIENTE</t>
  </si>
  <si>
    <t>CUSTO UNITÁRIO</t>
  </si>
  <si>
    <t>CUSTO TOTAL</t>
  </si>
  <si>
    <t>ED-51093</t>
  </si>
  <si>
    <t>APILOAMENTO DO FUNDO DE VALAS COM SOQUETE</t>
  </si>
  <si>
    <t>ED-51107</t>
  </si>
  <si>
    <t>ED-49795</t>
  </si>
  <si>
    <t>ED-51125</t>
  </si>
  <si>
    <t>TRANSPORTE DE MATERIAL DEMOLIDO EM CAÇAMBA</t>
  </si>
  <si>
    <t>Priscila Cristina De Paula Neto</t>
  </si>
  <si>
    <t>FORNECIMENTO DE CONCRETO NÃO ESTRUTURAL, USINADO, COM FCK 15 MPA, INCLUSIVE LANÇAMENTO, ADENSAMENTO E ACABAMENTO (FUNDAÇÃO)</t>
  </si>
  <si>
    <t>SEINFRA</t>
  </si>
  <si>
    <t>Composição 01</t>
  </si>
  <si>
    <t>TABELA</t>
  </si>
  <si>
    <t>COMPOSIÇÃO DE CUSTO UNITÁRIO</t>
  </si>
  <si>
    <t>GUIA DE MEIO-FIO, EM CONCRETO COM FCK 20MPA, PRÉ-MOLDADA, MFC-01 PADRÃO DEER-MG, DIMENSÕES (12X16,7X35) CM, EXCLUSIVE SARJETA, INCLUSIVE ESCAVAÇÃO, APILOAMENTO E TRANSPORTE COM RETIRADA DO MATERIAL ESCAVADO (EM CAÇAMBA)</t>
  </si>
  <si>
    <t>SEINFRA
REGIÃO LESTE -
COM DESONERAÇÃO</t>
  </si>
  <si>
    <t>MÊS 3</t>
  </si>
  <si>
    <r>
      <t>CREA-MG N</t>
    </r>
    <r>
      <rPr>
        <sz val="10"/>
        <rFont val="Calibri"/>
        <family val="2"/>
        <scheme val="minor"/>
      </rPr>
      <t>º</t>
    </r>
    <r>
      <rPr>
        <sz val="10"/>
        <rFont val="Abadi"/>
        <family val="2"/>
      </rPr>
      <t>: 142.702/D</t>
    </r>
  </si>
  <si>
    <t>Engenheira Civil - CREA/MG nº 142.702/D</t>
  </si>
  <si>
    <t>CONSTRUÇÃO DE RODOVIAS E FERROVIAS</t>
  </si>
  <si>
    <t>ISS</t>
  </si>
  <si>
    <t>PIS</t>
  </si>
  <si>
    <t>COFINS</t>
  </si>
  <si>
    <t>BDI</t>
  </si>
  <si>
    <t>EXECUÇÃO DE PAVIMENTO INTERTRAVADO EM BLOCO SEXTAVADO, ESPESSURA 8CM, FCK 35MPA, INCLUINDO FORNECIMENTO E TRANSPORTE DE TODOS OS MATERIAIS E COLCHÃO DE ASSENTAMENTO COM ESPESSURA 6CM</t>
  </si>
  <si>
    <t>PREFEITURA: Prefeitura Municipal de Bom Jardim de Minas</t>
  </si>
  <si>
    <t xml:space="preserve">*REF. DOS ITENS/SERVIÇOS DA COMPOSIÇÃO </t>
  </si>
  <si>
    <t xml:space="preserve">TOTAL </t>
  </si>
  <si>
    <r>
      <rPr>
        <b/>
        <sz val="10"/>
        <rFont val="Abadi"/>
        <family val="2"/>
      </rPr>
      <t>LOCAL:</t>
    </r>
    <r>
      <rPr>
        <sz val="10"/>
        <rFont val="Abadi"/>
        <family val="2"/>
      </rPr>
      <t xml:space="preserve"> Comunidade do Taboão - Bom Jardim de Minas/MG.</t>
    </r>
  </si>
  <si>
    <t>2.2</t>
  </si>
  <si>
    <t>01/05.</t>
  </si>
  <si>
    <t>FOLHA Nº: 04/05</t>
  </si>
  <si>
    <t>FOLHA Nº: 02/05</t>
  </si>
  <si>
    <t>FOLHA Nº: 03/05</t>
  </si>
  <si>
    <t>ED-28427</t>
  </si>
  <si>
    <t>FORNECIMENTO E COLOCAÇÃO DE PLACA DE OBRA EM CHAPA GALVANIZADA #26, ESP. 0,45MM, DIMENSÃO (3X1,5)M, PLOTADA COM ADESIVO VINÍLICO, AFIXADA COM REBITES 4,8X40MM, EM ESTRUTURA METÁLICA DE METALON 20X20MM, ESP. 1,25MM, INCLUSIVE SUPORTE EM EUCALIPTO AUTOCLAVADO PINTADO COM TINTA PVA DUAS (2) DEMÃOS</t>
  </si>
  <si>
    <t>DEMONSTRATIVO DO BDI - SEM DESONERAÇÃO - OBRAS RODOVIÁRIAS</t>
  </si>
  <si>
    <t>BDI (CONFORME ACÓRDÃO Nº 2622/13 e LEI Nº 13.161 DE 31/08/15)</t>
  </si>
  <si>
    <t>DISCRIMINAÇÃO DAS PARCELAS</t>
  </si>
  <si>
    <r>
      <t xml:space="preserve">SIG.
</t>
    </r>
    <r>
      <rPr>
        <b/>
        <vertAlign val="superscript"/>
        <sz val="8"/>
        <color theme="0"/>
        <rFont val="Arial"/>
        <family val="2"/>
      </rPr>
      <t>(1)</t>
    </r>
  </si>
  <si>
    <r>
      <t xml:space="preserve">INC.
</t>
    </r>
    <r>
      <rPr>
        <b/>
        <vertAlign val="superscript"/>
        <sz val="8"/>
        <color theme="0"/>
        <rFont val="Arial"/>
        <family val="2"/>
      </rPr>
      <t>(6)</t>
    </r>
  </si>
  <si>
    <r>
      <t xml:space="preserve">ISS </t>
    </r>
    <r>
      <rPr>
        <b/>
        <vertAlign val="superscript"/>
        <sz val="8"/>
        <color theme="0"/>
        <rFont val="Arial"/>
        <family val="2"/>
      </rPr>
      <t>(2)</t>
    </r>
  </si>
  <si>
    <t>DIFERENCIADO</t>
  </si>
  <si>
    <r>
      <t xml:space="preserve">MATERIAL
</t>
    </r>
    <r>
      <rPr>
        <b/>
        <vertAlign val="superscript"/>
        <sz val="8"/>
        <color theme="0"/>
        <rFont val="Arial"/>
        <family val="2"/>
      </rPr>
      <t>(5)</t>
    </r>
  </si>
  <si>
    <r>
      <t xml:space="preserve">SERVIÇO TERCEIRIZADO
</t>
    </r>
    <r>
      <rPr>
        <b/>
        <vertAlign val="superscript"/>
        <sz val="8"/>
        <color theme="0"/>
        <rFont val="Arial"/>
        <family val="2"/>
      </rPr>
      <t>(4)</t>
    </r>
    <r>
      <rPr>
        <b/>
        <sz val="8"/>
        <color theme="0"/>
        <rFont val="Arial"/>
        <family val="2"/>
      </rPr>
      <t xml:space="preserve">
(ISS=5%)</t>
    </r>
  </si>
  <si>
    <r>
      <t xml:space="preserve">EQUIPAMENTO
</t>
    </r>
    <r>
      <rPr>
        <b/>
        <vertAlign val="superscript"/>
        <sz val="8"/>
        <color theme="0"/>
        <rFont val="Arial"/>
        <family val="2"/>
      </rPr>
      <t xml:space="preserve">(3)
</t>
    </r>
    <r>
      <rPr>
        <b/>
        <sz val="8"/>
        <color theme="0"/>
        <rFont val="Arial"/>
        <family val="2"/>
      </rPr>
      <t>(ISS=5%)</t>
    </r>
  </si>
  <si>
    <t>CUSTO DIRETO</t>
  </si>
  <si>
    <t>CD</t>
  </si>
  <si>
    <t>ADMINISTRAÇÃO CENTRAL</t>
  </si>
  <si>
    <t>AC</t>
  </si>
  <si>
    <t>LUCRO BRUTO</t>
  </si>
  <si>
    <t>L</t>
  </si>
  <si>
    <t>DESPESAS FINANCEIRAS</t>
  </si>
  <si>
    <t>DF</t>
  </si>
  <si>
    <t>SEGUROS, GARANTIAS E RISCO</t>
  </si>
  <si>
    <t>SEGUROS + GARANTIAS</t>
  </si>
  <si>
    <t>S</t>
  </si>
  <si>
    <t>RISCO(*)</t>
  </si>
  <si>
    <t>R</t>
  </si>
  <si>
    <t>TRIBUTOS</t>
  </si>
  <si>
    <t>I</t>
  </si>
  <si>
    <t>PV</t>
  </si>
  <si>
    <r>
      <t>ISS</t>
    </r>
    <r>
      <rPr>
        <vertAlign val="superscript"/>
        <sz val="8"/>
        <rFont val="Arial"/>
        <family val="2"/>
      </rPr>
      <t>(2)</t>
    </r>
  </si>
  <si>
    <t>CPRB</t>
  </si>
  <si>
    <t>INSS</t>
  </si>
  <si>
    <t>FÓRMULA DO BDI</t>
  </si>
  <si>
    <t>(1 + (AC + S + G + R)) x (1 + DF) x  (1 + L)</t>
  </si>
  <si>
    <t>(1 - (I + CPRB))</t>
  </si>
  <si>
    <t>BDI (NUMERADOR)</t>
  </si>
  <si>
    <t>BDI (DENOMINADOR)</t>
  </si>
  <si>
    <t>OBSERVAÇÕES</t>
  </si>
  <si>
    <r>
      <rPr>
        <vertAlign val="superscript"/>
        <sz val="8"/>
        <rFont val="Arial"/>
        <family val="2"/>
      </rPr>
      <t>(1)</t>
    </r>
    <r>
      <rPr>
        <sz val="8"/>
        <rFont val="Arial"/>
        <family val="2"/>
      </rPr>
      <t xml:space="preserve"> SIGLA.
</t>
    </r>
    <r>
      <rPr>
        <vertAlign val="superscript"/>
        <sz val="8"/>
        <rFont val="Arial"/>
        <family val="2"/>
      </rPr>
      <t xml:space="preserve">(2) </t>
    </r>
    <r>
      <rPr>
        <sz val="8"/>
        <rFont val="Arial"/>
        <family val="2"/>
      </rPr>
      <t xml:space="preserve">INCIDÊNCIA DE ISS EM 70% DO PREÇO DE VENDA, COM PERCENTUAIS DE 2%, 3%, 4% E 5%.
</t>
    </r>
    <r>
      <rPr>
        <vertAlign val="superscript"/>
        <sz val="8"/>
        <rFont val="Arial"/>
        <family val="2"/>
      </rPr>
      <t xml:space="preserve">(3) </t>
    </r>
    <r>
      <rPr>
        <sz val="8"/>
        <rFont val="Arial"/>
        <family val="2"/>
      </rPr>
      <t xml:space="preserve">BDI DIFERENCIADO A SER APLICADO EM LOCAÇÃO DE CUSTO HORÁRIO DE EQUIPAMENTO.
</t>
    </r>
    <r>
      <rPr>
        <vertAlign val="superscript"/>
        <sz val="8"/>
        <rFont val="Arial"/>
        <family val="2"/>
      </rPr>
      <t xml:space="preserve">(4) </t>
    </r>
    <r>
      <rPr>
        <sz val="8"/>
        <rFont val="Arial"/>
        <family val="2"/>
      </rPr>
      <t xml:space="preserve">BDI DIFERENCIADO A SER APLICADO PARA SERVIÇOS TERCEIRIZADOS.
</t>
    </r>
    <r>
      <rPr>
        <vertAlign val="superscript"/>
        <sz val="8"/>
        <rFont val="Arial"/>
        <family val="2"/>
      </rPr>
      <t xml:space="preserve">(5) </t>
    </r>
    <r>
      <rPr>
        <sz val="8"/>
        <rFont val="Arial"/>
        <family val="2"/>
      </rPr>
      <t xml:space="preserve">BDI DIFERENCIADO A SER APLICADO PARA FORNECIMENTO DE MATERIAL BETUMINOSO E MATERIAL DE JAZIDA.
</t>
    </r>
    <r>
      <rPr>
        <vertAlign val="superscript"/>
        <sz val="8"/>
        <rFont val="Arial"/>
        <family val="2"/>
      </rPr>
      <t xml:space="preserve">(6) </t>
    </r>
    <r>
      <rPr>
        <sz val="8"/>
        <rFont val="Arial"/>
        <family val="2"/>
      </rPr>
      <t>INCIDÊNCIA.</t>
    </r>
  </si>
  <si>
    <t xml:space="preserve">Cidade, </t>
  </si>
  <si>
    <t>.</t>
  </si>
  <si>
    <r>
      <t>DOC N</t>
    </r>
    <r>
      <rPr>
        <sz val="10"/>
        <rFont val="Calibri"/>
        <family val="2"/>
        <scheme val="minor"/>
      </rPr>
      <t>º</t>
    </r>
    <r>
      <rPr>
        <sz val="10"/>
        <rFont val="Abadi"/>
        <family val="2"/>
      </rPr>
      <t xml:space="preserve">: </t>
    </r>
  </si>
  <si>
    <t>REGULARIZAÇÃO DO SUB-LEITO (PROCTOR NORMAL)</t>
  </si>
  <si>
    <t>*Conforme Extensão Total de Meios-fios (EXCETO TRAVAMENTOS) =</t>
  </si>
  <si>
    <t>*DEMONSTRATIVO DE BDI CALCULADO ANEXO 15*</t>
  </si>
  <si>
    <t>FÔRMA E DESFORMA PARA VIGA DE MADEIRA COM TÁBUA E
SARRAFO, REAPROVEITAMENTO (3X), EXCLUSIVE ESCORAMENTO</t>
  </si>
  <si>
    <t xml:space="preserve">ED-31575 </t>
  </si>
  <si>
    <t xml:space="preserve">José Francisco Matos e Silva                 
     </t>
  </si>
  <si>
    <t>ESCAVAÇÃO MANUAL DE VALA COM PROFUNDIDADE MENOR OU IGUAL A 1,5M, INCLUSIVE DESCARGA LATERAL</t>
  </si>
  <si>
    <t>05/05.</t>
  </si>
  <si>
    <t xml:space="preserve">ANEXO X - BOLETIM DE MEDIÇÃO </t>
  </si>
  <si>
    <t>PREFEITURA:  PREFEITURA MUNICIPAL DE BOM JARDIM DE MINAS</t>
  </si>
  <si>
    <t>BOLETIM DE MEDIÇÃO Nº:</t>
  </si>
  <si>
    <t>CONVÊNIO Nº:</t>
  </si>
  <si>
    <t>CONCEDENTE:</t>
  </si>
  <si>
    <t>MEDIÇÃO Nº:</t>
  </si>
  <si>
    <t xml:space="preserve">nº Folha </t>
  </si>
  <si>
    <t>01</t>
  </si>
  <si>
    <t>PREFEITURA MUNICIPAL</t>
  </si>
  <si>
    <t>ORDEM DE SERVIÇO:</t>
  </si>
  <si>
    <t>Valor CT/ TA:</t>
  </si>
  <si>
    <t>Saldo anterior</t>
  </si>
  <si>
    <t>Esta medição:</t>
  </si>
  <si>
    <t>Saldo:</t>
  </si>
  <si>
    <t>SERVIÇOS EXECUTADOS</t>
  </si>
  <si>
    <t>QUANT.</t>
  </si>
  <si>
    <t>QUANTIDADES EXECUTADAS</t>
  </si>
  <si>
    <t>UNID.</t>
  </si>
  <si>
    <t>VALOR UNIT.</t>
  </si>
  <si>
    <t>VALORES EXECUTADOS R$</t>
  </si>
  <si>
    <t>PREVISTA (Plano de Trabalho)</t>
  </si>
  <si>
    <t>Anterior</t>
  </si>
  <si>
    <t>No período</t>
  </si>
  <si>
    <t>Acumulado</t>
  </si>
  <si>
    <t>Fator de Reajust. 0,00</t>
  </si>
  <si>
    <t>Total s/ reajust.</t>
  </si>
  <si>
    <t>Total c/ reajust.</t>
  </si>
  <si>
    <t xml:space="preserve">Contratante: </t>
  </si>
  <si>
    <t>Fiscalização/ Prefeitura</t>
  </si>
  <si>
    <t xml:space="preserve">Contratada: </t>
  </si>
  <si>
    <t>Engº Responsável técnico CREA</t>
  </si>
  <si>
    <t xml:space="preserve">Importa a presente medição em            </t>
  </si>
  <si>
    <t>Assinatura Prefeito</t>
  </si>
  <si>
    <t>Assinatura Engenheiro Prefeitura</t>
  </si>
  <si>
    <t>Assinatura do Responsável</t>
  </si>
  <si>
    <t>Assinatura Engenheiro Responsável</t>
  </si>
  <si>
    <r>
      <t xml:space="preserve">Cálculo do Reajuste: </t>
    </r>
    <r>
      <rPr>
        <sz val="9"/>
        <color rgb="FF000000"/>
        <rFont val="Arial"/>
        <family val="2"/>
      </rPr>
      <t>0,00</t>
    </r>
  </si>
  <si>
    <t>OBRA: PAVIMENTAÇÃO DE ESTRADAS VICINAIS</t>
  </si>
  <si>
    <t xml:space="preserve">CONTRATADA: </t>
  </si>
  <si>
    <t xml:space="preserve">CNPJ: </t>
  </si>
  <si>
    <t xml:space="preserve">CONTRATO Nº:   </t>
  </si>
  <si>
    <t xml:space="preserve">LICITAÇÃO Nº:  </t>
  </si>
  <si>
    <t xml:space="preserve">DATA DA OS: </t>
  </si>
  <si>
    <t xml:space="preserve">PERÍODO DE EXECUÇÃO :  A </t>
  </si>
  <si>
    <t xml:space="preserve">José Francisco Matos e Silva         </t>
  </si>
  <si>
    <r>
      <rPr>
        <b/>
        <sz val="10"/>
        <rFont val="Abadi"/>
        <family val="2"/>
      </rPr>
      <t>REGIÃO/MÊS DE REFERÊNCIA:</t>
    </r>
    <r>
      <rPr>
        <sz val="10"/>
        <rFont val="Abadi"/>
        <family val="2"/>
      </rPr>
      <t xml:space="preserve"> SEINFRA REGIÃO LESTE - ABRIL/2025 - COM DESONERAÇÃO.</t>
    </r>
  </si>
  <si>
    <t>REGULARIZAÇÃO DO SUBLEITO - COMPACTADA NA ENERGIA INTERMEDIARIA</t>
  </si>
  <si>
    <t xml:space="preserve">RO-00269  </t>
  </si>
  <si>
    <t>ED-8914</t>
  </si>
  <si>
    <t>TRECHO 01 A TRECHO 04 - LARGURAS SEM SARJETAS</t>
  </si>
  <si>
    <t>TRECHO 05 A TRECHO 10 - LARGURAS SEM SARJETAS</t>
  </si>
  <si>
    <t>Travamento inicial + final</t>
  </si>
  <si>
    <t>PRAZO DA OBRA: 3 meses</t>
  </si>
  <si>
    <r>
      <t xml:space="preserve">DATA DA EMISSÃO: </t>
    </r>
    <r>
      <rPr>
        <sz val="9"/>
        <color rgb="FFFF0000"/>
        <rFont val="Arial"/>
        <family val="2"/>
      </rPr>
      <t>27/08/2024</t>
    </r>
  </si>
  <si>
    <r>
      <rPr>
        <b/>
        <sz val="10"/>
        <rFont val="Abadi"/>
        <family val="2"/>
      </rPr>
      <t>OBRA:</t>
    </r>
    <r>
      <rPr>
        <sz val="10"/>
        <rFont val="Abadi"/>
        <family val="2"/>
      </rPr>
      <t xml:space="preserve"> PAVIMENTAÇÃO DE ESTRADAS VICINAIS - ETAPA 02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</si>
</sst>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_(* #,##0.00_);_(* \(#,##0.00\);_(* &quot;-&quot;??_);_(@_)"/>
    <numFmt numFmtId="166" formatCode="_([$€-2]* #,##0.00_);_([$€-2]* \(#,##0.00\);_([$€-2]* &quot;-&quot;??_)"/>
    <numFmt numFmtId="167" formatCode="#,#00"/>
    <numFmt numFmtId="168" formatCode="_(&quot;R$ &quot;* #,##0.00_);_(&quot;R$ &quot;* \(#,##0.00\);_(&quot;R$ &quot;* &quot;-&quot;??_);_(@_)"/>
    <numFmt numFmtId="169" formatCode="&quot;R$&quot;\ #,##0_);[Red]\(&quot;R$&quot;\ #,##0\)"/>
    <numFmt numFmtId="170" formatCode="&quot;R$&quot;\ #,##0.00_);\(&quot;R$&quot;\ #,##0.00\)"/>
    <numFmt numFmtId="171" formatCode="%#,#00"/>
    <numFmt numFmtId="172" formatCode="#.##000"/>
    <numFmt numFmtId="173" formatCode="#,"/>
    <numFmt numFmtId="174" formatCode="&quot;R$ &quot;#,##0.00"/>
    <numFmt numFmtId="175" formatCode="&quot;R$&quot;#,##0.00"/>
    <numFmt numFmtId="176" formatCode="&quot;R$&quot;\ #,##0.00"/>
    <numFmt numFmtId="177" formatCode="0.000000"/>
    <numFmt numFmtId="178" formatCode="0.000%"/>
  </numFmts>
  <fonts count="7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sz val="1"/>
      <color indexed="8"/>
      <name val="Courier"/>
      <family val="3"/>
    </font>
    <font>
      <sz val="11"/>
      <color indexed="8"/>
      <name val="Calibri"/>
      <family val="2"/>
    </font>
    <font>
      <sz val="10"/>
      <color rgb="FF000000"/>
      <name val="Arial1"/>
    </font>
    <font>
      <sz val="11"/>
      <color indexed="17"/>
      <name val="Calibri"/>
      <family val="2"/>
    </font>
    <font>
      <b/>
      <sz val="12"/>
      <name val="Helv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name val="‚l‚r ‚oƒSƒVƒbƒN"/>
      <family val="3"/>
      <charset val="128"/>
    </font>
    <font>
      <b/>
      <sz val="11"/>
      <name val="Helv"/>
    </font>
    <font>
      <sz val="11"/>
      <color indexed="60"/>
      <name val="Calibri"/>
      <family val="2"/>
    </font>
    <font>
      <sz val="11"/>
      <name val="‚l‚r ‚o–¾’©"/>
      <family val="1"/>
      <charset val="128"/>
    </font>
    <font>
      <sz val="1"/>
      <color indexed="18"/>
      <name val="Courier"/>
      <family val="3"/>
    </font>
    <font>
      <sz val="10"/>
      <color indexed="8"/>
      <name val="Times New Roman"/>
      <family val="2"/>
    </font>
    <font>
      <b/>
      <sz val="9"/>
      <name val="Times New Roman"/>
      <family val="1"/>
    </font>
    <font>
      <b/>
      <sz val="15"/>
      <color indexed="62"/>
      <name val="Calibri"/>
      <family val="2"/>
    </font>
    <font>
      <b/>
      <sz val="1"/>
      <color indexed="8"/>
      <name val="Courier"/>
      <family val="3"/>
    </font>
    <font>
      <sz val="11"/>
      <color indexed="10"/>
      <name val="Calibri"/>
      <family val="2"/>
    </font>
    <font>
      <sz val="10"/>
      <name val="Arial"/>
      <family val="2"/>
    </font>
    <font>
      <sz val="10"/>
      <name val="Abadi"/>
      <family val="2"/>
    </font>
    <font>
      <b/>
      <sz val="10"/>
      <name val="Abadi"/>
      <family val="2"/>
    </font>
    <font>
      <sz val="10"/>
      <color indexed="8"/>
      <name val="Abadi"/>
      <family val="2"/>
    </font>
    <font>
      <b/>
      <sz val="9"/>
      <name val="Abadi"/>
      <family val="2"/>
    </font>
    <font>
      <sz val="10"/>
      <color rgb="FFFF0000"/>
      <name val="Abadi"/>
      <family val="2"/>
    </font>
    <font>
      <sz val="9"/>
      <name val="Abadi"/>
      <family val="2"/>
    </font>
    <font>
      <b/>
      <sz val="8"/>
      <name val="Abadi"/>
      <family val="2"/>
    </font>
    <font>
      <sz val="8"/>
      <name val="Abadi"/>
      <family val="2"/>
    </font>
    <font>
      <b/>
      <sz val="10"/>
      <name val="Aharoni"/>
      <charset val="177"/>
    </font>
    <font>
      <b/>
      <sz val="9"/>
      <name val="Aharoni"/>
      <charset val="177"/>
    </font>
    <font>
      <b/>
      <sz val="11"/>
      <name val="Aharoni"/>
      <charset val="177"/>
    </font>
    <font>
      <b/>
      <sz val="14"/>
      <name val="Aharoni"/>
      <charset val="177"/>
    </font>
    <font>
      <b/>
      <sz val="10"/>
      <name val="Abadi Extra Light"/>
      <family val="2"/>
    </font>
    <font>
      <sz val="10"/>
      <name val="Abadi Extra Light"/>
      <family val="2"/>
    </font>
    <font>
      <b/>
      <sz val="9"/>
      <color theme="3"/>
      <name val="Abadi"/>
      <family val="2"/>
    </font>
    <font>
      <b/>
      <u/>
      <sz val="11"/>
      <name val="Aharoni"/>
      <charset val="177"/>
    </font>
    <font>
      <b/>
      <u/>
      <sz val="11"/>
      <name val="Abadi"/>
      <family val="2"/>
    </font>
    <font>
      <b/>
      <sz val="9"/>
      <name val="Abadi Extra Light"/>
      <family val="2"/>
    </font>
    <font>
      <b/>
      <sz val="9"/>
      <color indexed="8"/>
      <name val="Abadi Extra Light"/>
      <family val="2"/>
    </font>
    <font>
      <sz val="9"/>
      <color indexed="8"/>
      <name val="Abadi Extra Light"/>
      <family val="2"/>
    </font>
    <font>
      <b/>
      <sz val="12"/>
      <name val="Abadi"/>
      <family val="2"/>
    </font>
    <font>
      <b/>
      <sz val="9"/>
      <name val="Aharoni"/>
      <charset val="177"/>
    </font>
    <font>
      <b/>
      <sz val="11"/>
      <name val="Aharoni"/>
      <charset val="177"/>
    </font>
    <font>
      <b/>
      <sz val="8"/>
      <name val="Aharoni"/>
      <charset val="177"/>
    </font>
    <font>
      <b/>
      <sz val="8.5"/>
      <name val="Aharoni"/>
      <charset val="177"/>
    </font>
    <font>
      <b/>
      <sz val="8.5"/>
      <name val="Abadi"/>
      <family val="2"/>
    </font>
    <font>
      <b/>
      <u/>
      <sz val="12"/>
      <name val="Abadi"/>
      <family val="2"/>
    </font>
    <font>
      <b/>
      <sz val="11"/>
      <color theme="1"/>
      <name val="Abadi"/>
      <family val="2"/>
    </font>
    <font>
      <b/>
      <sz val="8"/>
      <color indexed="8"/>
      <name val="Abadi"/>
      <family val="2"/>
    </font>
    <font>
      <sz val="8"/>
      <color indexed="8"/>
      <name val="Abadi"/>
      <family val="2"/>
    </font>
    <font>
      <sz val="8"/>
      <color theme="1"/>
      <name val="Abadi"/>
      <family val="2"/>
    </font>
    <font>
      <b/>
      <sz val="8"/>
      <name val="Arial"/>
      <family val="2"/>
    </font>
    <font>
      <sz val="10"/>
      <name val="Arial"/>
    </font>
    <font>
      <sz val="13"/>
      <color theme="1"/>
      <name val="Eras Demi ITC"/>
      <family val="2"/>
    </font>
    <font>
      <sz val="12"/>
      <name val="Arial Black"/>
      <family val="2"/>
    </font>
    <font>
      <b/>
      <sz val="8"/>
      <color theme="0"/>
      <name val="Arial"/>
      <family val="2"/>
    </font>
    <font>
      <b/>
      <vertAlign val="superscript"/>
      <sz val="8"/>
      <color theme="0"/>
      <name val="Arial"/>
      <family val="2"/>
    </font>
    <font>
      <vertAlign val="superscript"/>
      <sz val="8"/>
      <name val="Arial"/>
      <family val="2"/>
    </font>
    <font>
      <b/>
      <u/>
      <sz val="8"/>
      <name val="Arial"/>
      <family val="2"/>
    </font>
    <font>
      <sz val="8"/>
      <color theme="1"/>
      <name val="Arial"/>
      <family val="2"/>
    </font>
    <font>
      <sz val="10"/>
      <color theme="1"/>
      <name val="Abadi"/>
      <family val="2"/>
    </font>
    <font>
      <sz val="9"/>
      <color theme="1"/>
      <name val="Abadi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FF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00"/>
      <name val="Arial"/>
      <family val="2"/>
    </font>
    <font>
      <b/>
      <sz val="12"/>
      <color rgb="FF000000"/>
      <name val="Arial"/>
      <family val="2"/>
    </font>
    <font>
      <sz val="9"/>
      <color theme="1"/>
      <name val="Arial"/>
      <family val="2"/>
    </font>
    <font>
      <sz val="12"/>
      <name val="Abadi"/>
      <family val="2"/>
    </font>
  </fonts>
  <fills count="2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30"/>
      </patternFill>
    </fill>
    <fill>
      <patternFill patternType="solid">
        <fgColor indexed="62"/>
      </patternFill>
    </fill>
    <fill>
      <patternFill patternType="solid">
        <fgColor indexed="55"/>
        <bgColor indexed="23"/>
      </patternFill>
    </fill>
    <fill>
      <patternFill patternType="solid">
        <fgColor indexed="42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theme="0" tint="-4.9989318521683403E-2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rgb="FFB3B3B3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4" tint="0.59999389629810485"/>
        <bgColor indexed="64"/>
      </patternFill>
    </fill>
  </fills>
  <borders count="6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theme="1"/>
      </top>
      <bottom style="hair">
        <color theme="1"/>
      </bottom>
      <diagonal/>
    </border>
    <border>
      <left style="thin">
        <color indexed="64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thin">
        <color indexed="64"/>
      </right>
      <top style="hair">
        <color theme="1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thin">
        <color indexed="64"/>
      </right>
      <top/>
      <bottom/>
      <diagonal/>
    </border>
    <border>
      <left style="hair">
        <color theme="1"/>
      </left>
      <right style="thin">
        <color indexed="64"/>
      </right>
      <top/>
      <bottom style="hair">
        <color theme="1"/>
      </bottom>
      <diagonal/>
    </border>
    <border>
      <left style="hair">
        <color theme="1"/>
      </left>
      <right style="thin">
        <color indexed="64"/>
      </right>
      <top style="hair">
        <color theme="1"/>
      </top>
      <bottom style="hair">
        <color theme="1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theme="1"/>
      </right>
      <top style="hair">
        <color theme="1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theme="1"/>
      </top>
      <bottom/>
      <diagonal/>
    </border>
    <border>
      <left/>
      <right style="thin">
        <color indexed="64"/>
      </right>
      <top style="hair">
        <color theme="1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theme="1"/>
      </right>
      <top/>
      <bottom style="hair">
        <color theme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theme="1"/>
      </bottom>
      <diagonal/>
    </border>
    <border>
      <left/>
      <right style="thin">
        <color indexed="64"/>
      </right>
      <top/>
      <bottom style="hair">
        <color theme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1">
    <xf numFmtId="0" fontId="0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9" fillId="8" borderId="16" applyNumberFormat="0" applyAlignment="0" applyProtection="0"/>
    <xf numFmtId="0" fontId="10" fillId="0" borderId="0">
      <protection locked="0"/>
    </xf>
    <xf numFmtId="166" fontId="6" fillId="0" borderId="0" applyFont="0" applyFill="0" applyBorder="0" applyAlignment="0" applyProtection="0"/>
    <xf numFmtId="0" fontId="11" fillId="0" borderId="0"/>
    <xf numFmtId="0" fontId="11" fillId="0" borderId="0"/>
    <xf numFmtId="165" fontId="12" fillId="0" borderId="0" applyBorder="0" applyProtection="0"/>
    <xf numFmtId="167" fontId="10" fillId="0" borderId="0">
      <protection locked="0"/>
    </xf>
    <xf numFmtId="0" fontId="13" fillId="9" borderId="0" applyNumberFormat="0" applyBorder="0" applyAlignment="0" applyProtection="0"/>
    <xf numFmtId="0" fontId="14" fillId="0" borderId="0">
      <alignment horizontal="left"/>
    </xf>
    <xf numFmtId="0" fontId="15" fillId="10" borderId="17" applyNumberFormat="0" applyAlignment="0" applyProtection="0"/>
    <xf numFmtId="0" fontId="16" fillId="0" borderId="18" applyNumberFormat="0" applyFill="0" applyAlignment="0" applyProtection="0"/>
    <xf numFmtId="38" fontId="17" fillId="0" borderId="0" applyFont="0" applyFill="0" applyBorder="0" applyAlignment="0" applyProtection="0"/>
    <xf numFmtId="40" fontId="17" fillId="0" borderId="0" applyFont="0" applyFill="0" applyBorder="0" applyAlignment="0" applyProtection="0"/>
    <xf numFmtId="0" fontId="18" fillId="0" borderId="7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19" fillId="11" borderId="0" applyNumberFormat="0" applyBorder="0" applyAlignment="0" applyProtection="0"/>
    <xf numFmtId="0" fontId="6" fillId="0" borderId="0"/>
    <xf numFmtId="0" fontId="6" fillId="0" borderId="0"/>
    <xf numFmtId="0" fontId="2" fillId="0" borderId="0"/>
    <xf numFmtId="0" fontId="6" fillId="12" borderId="19" applyNumberFormat="0" applyAlignment="0" applyProtection="0"/>
    <xf numFmtId="40" fontId="20" fillId="0" borderId="0" applyFont="0" applyFill="0" applyBorder="0" applyAlignment="0" applyProtection="0"/>
    <xf numFmtId="38" fontId="20" fillId="0" borderId="0" applyFont="0" applyFill="0" applyBorder="0" applyAlignment="0" applyProtection="0"/>
    <xf numFmtId="171" fontId="10" fillId="0" borderId="0">
      <protection locked="0"/>
    </xf>
    <xf numFmtId="172" fontId="10" fillId="0" borderId="0">
      <protection locked="0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21" fillId="0" borderId="0">
      <protection locked="0"/>
    </xf>
    <xf numFmtId="165" fontId="6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8" fillId="0" borderId="0"/>
    <xf numFmtId="0" fontId="23" fillId="4" borderId="4">
      <alignment wrapText="1"/>
    </xf>
    <xf numFmtId="0" fontId="23" fillId="4" borderId="4">
      <alignment wrapText="1"/>
    </xf>
    <xf numFmtId="0" fontId="24" fillId="0" borderId="20" applyNumberFormat="0" applyFill="0" applyAlignment="0" applyProtection="0"/>
    <xf numFmtId="173" fontId="25" fillId="0" borderId="0">
      <protection locked="0"/>
    </xf>
    <xf numFmtId="173" fontId="25" fillId="0" borderId="0">
      <protection locked="0"/>
    </xf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1" fillId="0" borderId="0"/>
    <xf numFmtId="0" fontId="1" fillId="0" borderId="0"/>
    <xf numFmtId="43" fontId="6" fillId="0" borderId="0" applyFont="0" applyFill="0" applyBorder="0" applyAlignment="0" applyProtection="0"/>
    <xf numFmtId="164" fontId="27" fillId="0" borderId="0" applyFont="0" applyFill="0" applyBorder="0" applyAlignment="0" applyProtection="0"/>
    <xf numFmtId="0" fontId="3" fillId="0" borderId="0"/>
    <xf numFmtId="0" fontId="60" fillId="0" borderId="0"/>
    <xf numFmtId="9" fontId="60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548">
    <xf numFmtId="0" fontId="0" fillId="0" borderId="0" xfId="0"/>
    <xf numFmtId="0" fontId="30" fillId="0" borderId="0" xfId="0" applyFont="1"/>
    <xf numFmtId="0" fontId="32" fillId="0" borderId="0" xfId="0" applyFont="1"/>
    <xf numFmtId="1" fontId="33" fillId="0" borderId="4" xfId="0" applyNumberFormat="1" applyFont="1" applyBorder="1" applyAlignment="1">
      <alignment horizontal="center" vertical="center" wrapText="1"/>
    </xf>
    <xf numFmtId="0" fontId="33" fillId="0" borderId="4" xfId="0" applyFont="1" applyBorder="1" applyAlignment="1">
      <alignment horizontal="left" vertical="center" wrapText="1"/>
    </xf>
    <xf numFmtId="175" fontId="33" fillId="0" borderId="4" xfId="0" applyNumberFormat="1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4" fontId="30" fillId="0" borderId="0" xfId="0" applyNumberFormat="1" applyFont="1"/>
    <xf numFmtId="175" fontId="29" fillId="0" borderId="4" xfId="0" applyNumberFormat="1" applyFont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4" fontId="34" fillId="0" borderId="0" xfId="0" applyNumberFormat="1" applyFont="1" applyAlignment="1">
      <alignment horizontal="center" vertical="center" wrapText="1"/>
    </xf>
    <xf numFmtId="4" fontId="34" fillId="0" borderId="10" xfId="0" applyNumberFormat="1" applyFont="1" applyBorder="1" applyAlignment="1">
      <alignment horizontal="center" vertical="center" wrapText="1"/>
    </xf>
    <xf numFmtId="9" fontId="30" fillId="0" borderId="0" xfId="1" applyFont="1"/>
    <xf numFmtId="0" fontId="28" fillId="0" borderId="11" xfId="0" applyFont="1" applyBorder="1" applyAlignment="1">
      <alignment vertical="center"/>
    </xf>
    <xf numFmtId="0" fontId="28" fillId="0" borderId="0" xfId="0" applyFont="1" applyAlignment="1">
      <alignment vertical="center"/>
    </xf>
    <xf numFmtId="4" fontId="28" fillId="0" borderId="0" xfId="0" applyNumberFormat="1" applyFont="1" applyAlignment="1">
      <alignment vertical="center"/>
    </xf>
    <xf numFmtId="0" fontId="28" fillId="0" borderId="10" xfId="0" applyFont="1" applyBorder="1" applyAlignment="1">
      <alignment vertical="center"/>
    </xf>
    <xf numFmtId="0" fontId="28" fillId="0" borderId="11" xfId="0" applyFont="1" applyBorder="1"/>
    <xf numFmtId="0" fontId="28" fillId="0" borderId="0" xfId="0" applyFont="1"/>
    <xf numFmtId="4" fontId="28" fillId="0" borderId="0" xfId="0" applyNumberFormat="1" applyFont="1"/>
    <xf numFmtId="0" fontId="28" fillId="0" borderId="10" xfId="0" applyFont="1" applyBorder="1"/>
    <xf numFmtId="0" fontId="35" fillId="0" borderId="11" xfId="0" applyFont="1" applyBorder="1" applyAlignment="1">
      <alignment vertical="center"/>
    </xf>
    <xf numFmtId="0" fontId="35" fillId="0" borderId="0" xfId="0" applyFont="1" applyAlignment="1">
      <alignment vertical="center"/>
    </xf>
    <xf numFmtId="0" fontId="35" fillId="0" borderId="10" xfId="0" applyFont="1" applyBorder="1" applyAlignment="1">
      <alignment vertical="center"/>
    </xf>
    <xf numFmtId="0" fontId="30" fillId="0" borderId="14" xfId="0" applyFont="1" applyBorder="1"/>
    <xf numFmtId="0" fontId="30" fillId="0" borderId="9" xfId="0" applyFont="1" applyBorder="1"/>
    <xf numFmtId="4" fontId="30" fillId="0" borderId="9" xfId="0" applyNumberFormat="1" applyFont="1" applyBorder="1"/>
    <xf numFmtId="0" fontId="30" fillId="0" borderId="15" xfId="0" applyFont="1" applyBorder="1"/>
    <xf numFmtId="0" fontId="37" fillId="0" borderId="4" xfId="0" applyFont="1" applyBorder="1" applyAlignment="1">
      <alignment horizontal="center" vertical="center"/>
    </xf>
    <xf numFmtId="4" fontId="37" fillId="0" borderId="4" xfId="0" applyNumberFormat="1" applyFont="1" applyBorder="1" applyAlignment="1">
      <alignment horizontal="center" vertical="center"/>
    </xf>
    <xf numFmtId="0" fontId="28" fillId="0" borderId="0" xfId="3" applyFont="1"/>
    <xf numFmtId="0" fontId="32" fillId="0" borderId="0" xfId="3" applyFont="1"/>
    <xf numFmtId="0" fontId="28" fillId="0" borderId="0" xfId="6" applyFont="1" applyAlignment="1">
      <alignment vertical="center"/>
    </xf>
    <xf numFmtId="49" fontId="28" fillId="0" borderId="11" xfId="4" applyNumberFormat="1" applyFont="1" applyFill="1" applyBorder="1" applyAlignment="1" applyProtection="1">
      <alignment horizontal="center" vertical="center" wrapText="1"/>
      <protection locked="0"/>
    </xf>
    <xf numFmtId="165" fontId="28" fillId="0" borderId="0" xfId="5" applyNumberFormat="1" applyFont="1" applyBorder="1" applyAlignment="1" applyProtection="1">
      <alignment horizontal="center" vertical="center"/>
      <protection locked="0"/>
    </xf>
    <xf numFmtId="0" fontId="28" fillId="0" borderId="10" xfId="6" applyFont="1" applyBorder="1" applyAlignment="1">
      <alignment vertical="center"/>
    </xf>
    <xf numFmtId="0" fontId="28" fillId="0" borderId="0" xfId="6" applyFont="1" applyAlignment="1">
      <alignment horizontal="left" vertical="center"/>
    </xf>
    <xf numFmtId="165" fontId="28" fillId="0" borderId="0" xfId="5" applyNumberFormat="1" applyFont="1" applyFill="1" applyBorder="1" applyAlignment="1" applyProtection="1">
      <alignment horizontal="center" vertical="center"/>
      <protection locked="0"/>
    </xf>
    <xf numFmtId="43" fontId="28" fillId="0" borderId="4" xfId="3" applyNumberFormat="1" applyFont="1" applyBorder="1" applyAlignment="1" applyProtection="1">
      <alignment horizontal="center" vertical="center"/>
      <protection locked="0"/>
    </xf>
    <xf numFmtId="4" fontId="28" fillId="0" borderId="4" xfId="3" applyNumberFormat="1" applyFont="1" applyBorder="1" applyAlignment="1" applyProtection="1">
      <alignment horizontal="center" vertical="center" wrapText="1"/>
      <protection locked="0"/>
    </xf>
    <xf numFmtId="0" fontId="28" fillId="0" borderId="11" xfId="3" applyFont="1" applyBorder="1" applyAlignment="1" applyProtection="1">
      <alignment vertical="center" wrapText="1"/>
      <protection locked="0"/>
    </xf>
    <xf numFmtId="0" fontId="28" fillId="0" borderId="10" xfId="3" applyFont="1" applyBorder="1" applyAlignment="1" applyProtection="1">
      <alignment vertical="center" wrapText="1"/>
      <protection locked="0"/>
    </xf>
    <xf numFmtId="0" fontId="28" fillId="15" borderId="0" xfId="6" applyFont="1" applyFill="1" applyAlignment="1">
      <alignment vertical="center"/>
    </xf>
    <xf numFmtId="0" fontId="28" fillId="0" borderId="11" xfId="3" applyFont="1" applyBorder="1" applyAlignment="1" applyProtection="1">
      <alignment horizontal="center" vertical="center" wrapText="1"/>
      <protection locked="0"/>
    </xf>
    <xf numFmtId="0" fontId="32" fillId="0" borderId="11" xfId="3" applyFont="1" applyBorder="1" applyAlignment="1">
      <alignment horizontal="center" vertical="center" wrapText="1"/>
    </xf>
    <xf numFmtId="0" fontId="32" fillId="0" borderId="9" xfId="3" applyFont="1" applyBorder="1" applyAlignment="1">
      <alignment horizontal="left" vertical="center"/>
    </xf>
    <xf numFmtId="0" fontId="28" fillId="0" borderId="0" xfId="3" applyFont="1" applyAlignment="1">
      <alignment horizontal="right" vertical="center"/>
    </xf>
    <xf numFmtId="0" fontId="28" fillId="0" borderId="11" xfId="3" applyFont="1" applyBorder="1" applyAlignment="1">
      <alignment horizontal="center" vertical="center" wrapText="1"/>
    </xf>
    <xf numFmtId="0" fontId="28" fillId="0" borderId="0" xfId="3" applyFont="1" applyAlignment="1">
      <alignment horizontal="left" vertical="center"/>
    </xf>
    <xf numFmtId="0" fontId="28" fillId="0" borderId="0" xfId="3" applyFont="1" applyAlignment="1">
      <alignment horizontal="right" vertical="center" wrapText="1"/>
    </xf>
    <xf numFmtId="0" fontId="28" fillId="0" borderId="14" xfId="3" applyFont="1" applyBorder="1" applyAlignment="1">
      <alignment horizontal="center" vertical="center" wrapText="1"/>
    </xf>
    <xf numFmtId="0" fontId="28" fillId="0" borderId="9" xfId="3" applyFont="1" applyBorder="1" applyAlignment="1">
      <alignment horizontal="left" vertical="center"/>
    </xf>
    <xf numFmtId="0" fontId="28" fillId="0" borderId="9" xfId="3" applyFont="1" applyBorder="1" applyAlignment="1">
      <alignment horizontal="center" vertical="center" wrapText="1"/>
    </xf>
    <xf numFmtId="0" fontId="28" fillId="0" borderId="9" xfId="3" applyFont="1" applyBorder="1" applyAlignment="1">
      <alignment horizontal="right" vertical="center" wrapText="1"/>
    </xf>
    <xf numFmtId="0" fontId="28" fillId="0" borderId="0" xfId="3" applyFont="1" applyAlignment="1">
      <alignment horizontal="center" vertical="center" wrapText="1"/>
    </xf>
    <xf numFmtId="0" fontId="28" fillId="0" borderId="0" xfId="3" applyFont="1" applyAlignment="1">
      <alignment vertical="center"/>
    </xf>
    <xf numFmtId="0" fontId="28" fillId="0" borderId="0" xfId="3" applyFont="1" applyAlignment="1">
      <alignment horizontal="center" vertical="center"/>
    </xf>
    <xf numFmtId="4" fontId="42" fillId="0" borderId="4" xfId="0" applyNumberFormat="1" applyFont="1" applyBorder="1" applyAlignment="1">
      <alignment horizontal="center" vertical="center" wrapText="1"/>
    </xf>
    <xf numFmtId="0" fontId="41" fillId="13" borderId="0" xfId="3" applyFont="1" applyFill="1"/>
    <xf numFmtId="0" fontId="40" fillId="13" borderId="4" xfId="3" applyFont="1" applyFill="1" applyBorder="1" applyAlignment="1">
      <alignment horizontal="center" vertical="center"/>
    </xf>
    <xf numFmtId="49" fontId="46" fillId="13" borderId="4" xfId="3" applyNumberFormat="1" applyFont="1" applyFill="1" applyBorder="1" applyAlignment="1">
      <alignment horizontal="center" vertical="center" wrapText="1"/>
    </xf>
    <xf numFmtId="10" fontId="46" fillId="13" borderId="4" xfId="3" applyNumberFormat="1" applyFont="1" applyFill="1" applyBorder="1" applyAlignment="1">
      <alignment horizontal="center" vertical="center" wrapText="1"/>
    </xf>
    <xf numFmtId="10" fontId="46" fillId="2" borderId="4" xfId="3" applyNumberFormat="1" applyFont="1" applyFill="1" applyBorder="1" applyAlignment="1">
      <alignment horizontal="center" vertical="center" wrapText="1"/>
    </xf>
    <xf numFmtId="0" fontId="41" fillId="13" borderId="0" xfId="3" applyFont="1" applyFill="1" applyAlignment="1">
      <alignment vertical="center"/>
    </xf>
    <xf numFmtId="49" fontId="47" fillId="13" borderId="4" xfId="3" applyNumberFormat="1" applyFont="1" applyFill="1" applyBorder="1" applyAlignment="1">
      <alignment horizontal="center" vertical="center" wrapText="1"/>
    </xf>
    <xf numFmtId="0" fontId="40" fillId="13" borderId="11" xfId="3" applyFont="1" applyFill="1" applyBorder="1" applyAlignment="1">
      <alignment wrapText="1"/>
    </xf>
    <xf numFmtId="0" fontId="41" fillId="0" borderId="9" xfId="3" applyFont="1" applyBorder="1" applyAlignment="1">
      <alignment vertical="center"/>
    </xf>
    <xf numFmtId="0" fontId="41" fillId="13" borderId="0" xfId="3" applyFont="1" applyFill="1" applyAlignment="1">
      <alignment wrapText="1"/>
    </xf>
    <xf numFmtId="0" fontId="40" fillId="13" borderId="11" xfId="3" applyFont="1" applyFill="1" applyBorder="1"/>
    <xf numFmtId="0" fontId="41" fillId="13" borderId="11" xfId="3" applyFont="1" applyFill="1" applyBorder="1"/>
    <xf numFmtId="0" fontId="45" fillId="13" borderId="11" xfId="3" applyFont="1" applyFill="1" applyBorder="1"/>
    <xf numFmtId="0" fontId="41" fillId="13" borderId="14" xfId="3" applyFont="1" applyFill="1" applyBorder="1"/>
    <xf numFmtId="0" fontId="41" fillId="13" borderId="9" xfId="3" applyFont="1" applyFill="1" applyBorder="1"/>
    <xf numFmtId="0" fontId="41" fillId="13" borderId="9" xfId="3" applyFont="1" applyFill="1" applyBorder="1" applyAlignment="1">
      <alignment wrapText="1"/>
    </xf>
    <xf numFmtId="175" fontId="47" fillId="13" borderId="4" xfId="66" applyNumberFormat="1" applyFont="1" applyFill="1" applyBorder="1" applyAlignment="1">
      <alignment horizontal="center" vertical="center" wrapText="1"/>
    </xf>
    <xf numFmtId="175" fontId="46" fillId="13" borderId="4" xfId="3" applyNumberFormat="1" applyFont="1" applyFill="1" applyBorder="1" applyAlignment="1">
      <alignment horizontal="center" vertical="center" wrapText="1"/>
    </xf>
    <xf numFmtId="0" fontId="29" fillId="5" borderId="11" xfId="3" applyFont="1" applyFill="1" applyBorder="1" applyAlignment="1" applyProtection="1">
      <alignment horizontal="center" vertical="center" wrapText="1"/>
      <protection locked="0"/>
    </xf>
    <xf numFmtId="4" fontId="28" fillId="0" borderId="11" xfId="3" applyNumberFormat="1" applyFont="1" applyBorder="1" applyAlignment="1" applyProtection="1">
      <alignment horizontal="center" vertical="center" wrapText="1"/>
      <protection locked="0"/>
    </xf>
    <xf numFmtId="4" fontId="28" fillId="15" borderId="11" xfId="3" applyNumberFormat="1" applyFont="1" applyFill="1" applyBorder="1" applyAlignment="1" applyProtection="1">
      <alignment horizontal="center" vertical="center" wrapText="1"/>
      <protection locked="0"/>
    </xf>
    <xf numFmtId="0" fontId="28" fillId="0" borderId="10" xfId="3" applyFont="1" applyBorder="1" applyAlignment="1">
      <alignment horizontal="center" vertical="center"/>
    </xf>
    <xf numFmtId="0" fontId="32" fillId="0" borderId="10" xfId="3" applyFont="1" applyBorder="1" applyAlignment="1">
      <alignment horizontal="center" vertical="center"/>
    </xf>
    <xf numFmtId="165" fontId="28" fillId="0" borderId="0" xfId="5" applyNumberFormat="1" applyFont="1" applyBorder="1" applyAlignment="1" applyProtection="1">
      <alignment horizontal="left" vertical="center"/>
      <protection hidden="1"/>
    </xf>
    <xf numFmtId="165" fontId="28" fillId="0" borderId="0" xfId="5" applyNumberFormat="1" applyFont="1" applyFill="1" applyBorder="1" applyAlignment="1" applyProtection="1">
      <alignment horizontal="left" vertical="center"/>
      <protection hidden="1"/>
    </xf>
    <xf numFmtId="4" fontId="28" fillId="14" borderId="4" xfId="8" applyNumberFormat="1" applyFont="1" applyFill="1" applyBorder="1" applyAlignment="1" applyProtection="1">
      <alignment horizontal="center" vertical="center"/>
      <protection hidden="1"/>
    </xf>
    <xf numFmtId="165" fontId="28" fillId="14" borderId="4" xfId="8" applyNumberFormat="1" applyFont="1" applyFill="1" applyBorder="1" applyAlignment="1">
      <alignment horizontal="left" vertical="center"/>
    </xf>
    <xf numFmtId="0" fontId="28" fillId="14" borderId="4" xfId="3" applyFont="1" applyFill="1" applyBorder="1" applyAlignment="1" applyProtection="1">
      <alignment horizontal="center" vertical="center" wrapText="1"/>
      <protection locked="0"/>
    </xf>
    <xf numFmtId="0" fontId="32" fillId="0" borderId="10" xfId="3" applyFont="1" applyBorder="1" applyAlignment="1">
      <alignment horizontal="center" vertical="center" wrapText="1"/>
    </xf>
    <xf numFmtId="0" fontId="28" fillId="0" borderId="10" xfId="3" applyFont="1" applyBorder="1" applyAlignment="1">
      <alignment horizontal="center" vertical="center" wrapText="1"/>
    </xf>
    <xf numFmtId="0" fontId="28" fillId="0" borderId="15" xfId="3" applyFont="1" applyBorder="1" applyAlignment="1">
      <alignment horizontal="center" vertical="center" wrapText="1"/>
    </xf>
    <xf numFmtId="0" fontId="29" fillId="4" borderId="11" xfId="3" applyFont="1" applyFill="1" applyBorder="1" applyAlignment="1" applyProtection="1">
      <alignment horizontal="center" vertical="center"/>
      <protection locked="0"/>
    </xf>
    <xf numFmtId="3" fontId="29" fillId="5" borderId="11" xfId="3" applyNumberFormat="1" applyFont="1" applyFill="1" applyBorder="1" applyAlignment="1" applyProtection="1">
      <alignment horizontal="center" vertical="center" wrapText="1"/>
      <protection locked="0"/>
    </xf>
    <xf numFmtId="0" fontId="31" fillId="3" borderId="5" xfId="0" applyFont="1" applyFill="1" applyBorder="1" applyAlignment="1">
      <alignment horizontal="center" vertical="center" wrapText="1"/>
    </xf>
    <xf numFmtId="49" fontId="31" fillId="3" borderId="1" xfId="0" applyNumberFormat="1" applyFont="1" applyFill="1" applyBorder="1" applyAlignment="1">
      <alignment horizontal="center" vertical="center" wrapText="1"/>
    </xf>
    <xf numFmtId="0" fontId="31" fillId="3" borderId="1" xfId="0" applyFont="1" applyFill="1" applyBorder="1" applyAlignment="1">
      <alignment horizontal="left" vertical="center" wrapText="1"/>
    </xf>
    <xf numFmtId="2" fontId="33" fillId="3" borderId="1" xfId="2" applyNumberFormat="1" applyFont="1" applyFill="1" applyBorder="1" applyAlignment="1">
      <alignment horizontal="center" vertical="center" wrapText="1"/>
    </xf>
    <xf numFmtId="4" fontId="33" fillId="3" borderId="1" xfId="0" applyNumberFormat="1" applyFont="1" applyFill="1" applyBorder="1" applyAlignment="1">
      <alignment horizontal="center" vertical="center" wrapText="1"/>
    </xf>
    <xf numFmtId="175" fontId="31" fillId="3" borderId="6" xfId="0" applyNumberFormat="1" applyFont="1" applyFill="1" applyBorder="1" applyAlignment="1">
      <alignment horizontal="center" vertical="center" wrapText="1"/>
    </xf>
    <xf numFmtId="4" fontId="31" fillId="3" borderId="1" xfId="0" applyNumberFormat="1" applyFont="1" applyFill="1" applyBorder="1" applyAlignment="1">
      <alignment horizontal="center" vertical="center" wrapText="1"/>
    </xf>
    <xf numFmtId="0" fontId="31" fillId="3" borderId="1" xfId="0" applyFont="1" applyFill="1" applyBorder="1" applyAlignment="1">
      <alignment horizontal="center" vertical="center" wrapText="1"/>
    </xf>
    <xf numFmtId="0" fontId="49" fillId="0" borderId="4" xfId="0" applyFont="1" applyBorder="1" applyAlignment="1">
      <alignment horizontal="center" vertical="center"/>
    </xf>
    <xf numFmtId="0" fontId="49" fillId="0" borderId="4" xfId="0" applyFont="1" applyBorder="1" applyAlignment="1">
      <alignment horizontal="center" vertical="center" wrapText="1"/>
    </xf>
    <xf numFmtId="4" fontId="49" fillId="0" borderId="4" xfId="0" applyNumberFormat="1" applyFont="1" applyBorder="1" applyAlignment="1">
      <alignment horizontal="center" vertical="center" wrapText="1"/>
    </xf>
    <xf numFmtId="0" fontId="28" fillId="0" borderId="9" xfId="3" applyFont="1" applyBorder="1" applyAlignment="1">
      <alignment horizontal="center" vertical="center"/>
    </xf>
    <xf numFmtId="0" fontId="50" fillId="0" borderId="4" xfId="0" applyFont="1" applyBorder="1" applyAlignment="1">
      <alignment horizontal="center" vertical="center"/>
    </xf>
    <xf numFmtId="0" fontId="52" fillId="0" borderId="4" xfId="0" applyFont="1" applyBorder="1" applyAlignment="1">
      <alignment horizontal="center" vertical="center" wrapText="1"/>
    </xf>
    <xf numFmtId="0" fontId="52" fillId="0" borderId="4" xfId="0" applyFont="1" applyBorder="1" applyAlignment="1">
      <alignment horizontal="center" vertical="center"/>
    </xf>
    <xf numFmtId="0" fontId="33" fillId="0" borderId="5" xfId="0" applyFont="1" applyBorder="1" applyAlignment="1">
      <alignment horizontal="center" vertical="center" wrapText="1"/>
    </xf>
    <xf numFmtId="49" fontId="33" fillId="0" borderId="1" xfId="0" applyNumberFormat="1" applyFont="1" applyBorder="1" applyAlignment="1">
      <alignment horizontal="center" vertical="center" wrapText="1"/>
    </xf>
    <xf numFmtId="0" fontId="33" fillId="0" borderId="1" xfId="0" applyFont="1" applyBorder="1" applyAlignment="1">
      <alignment horizontal="left" vertical="center" wrapText="1"/>
    </xf>
    <xf numFmtId="0" fontId="33" fillId="0" borderId="1" xfId="0" applyFont="1" applyBorder="1" applyAlignment="1">
      <alignment horizontal="center" vertical="center" wrapText="1"/>
    </xf>
    <xf numFmtId="4" fontId="42" fillId="0" borderId="1" xfId="0" applyNumberFormat="1" applyFont="1" applyBorder="1" applyAlignment="1">
      <alignment horizontal="center" vertical="center" wrapText="1"/>
    </xf>
    <xf numFmtId="175" fontId="33" fillId="0" borderId="1" xfId="0" applyNumberFormat="1" applyFont="1" applyBorder="1" applyAlignment="1">
      <alignment horizontal="center" vertical="center" wrapText="1"/>
    </xf>
    <xf numFmtId="175" fontId="33" fillId="0" borderId="6" xfId="0" applyNumberFormat="1" applyFont="1" applyBorder="1" applyAlignment="1">
      <alignment horizontal="center" vertical="center" wrapText="1"/>
    </xf>
    <xf numFmtId="0" fontId="56" fillId="0" borderId="6" xfId="0" applyFont="1" applyBorder="1" applyAlignment="1">
      <alignment horizontal="center" vertical="center" wrapText="1"/>
    </xf>
    <xf numFmtId="176" fontId="56" fillId="0" borderId="6" xfId="0" applyNumberFormat="1" applyFont="1" applyBorder="1" applyAlignment="1">
      <alignment horizontal="center" vertical="center"/>
    </xf>
    <xf numFmtId="0" fontId="57" fillId="0" borderId="4" xfId="0" applyFont="1" applyBorder="1" applyAlignment="1">
      <alignment horizontal="center" vertical="center"/>
    </xf>
    <xf numFmtId="0" fontId="57" fillId="17" borderId="23" xfId="0" applyFont="1" applyFill="1" applyBorder="1" applyAlignment="1" applyProtection="1">
      <alignment horizontal="center" vertical="center" wrapText="1"/>
      <protection locked="0"/>
    </xf>
    <xf numFmtId="0" fontId="57" fillId="17" borderId="23" xfId="0" applyFont="1" applyFill="1" applyBorder="1" applyAlignment="1" applyProtection="1">
      <alignment horizontal="left" vertical="center" wrapText="1"/>
      <protection locked="0"/>
    </xf>
    <xf numFmtId="0" fontId="57" fillId="17" borderId="23" xfId="0" applyFont="1" applyFill="1" applyBorder="1" applyAlignment="1" applyProtection="1">
      <alignment vertical="center" wrapText="1"/>
      <protection locked="0"/>
    </xf>
    <xf numFmtId="177" fontId="57" fillId="17" borderId="23" xfId="0" applyNumberFormat="1" applyFont="1" applyFill="1" applyBorder="1" applyAlignment="1" applyProtection="1">
      <alignment vertical="center" wrapText="1"/>
      <protection locked="0"/>
    </xf>
    <xf numFmtId="176" fontId="57" fillId="17" borderId="23" xfId="0" applyNumberFormat="1" applyFont="1" applyFill="1" applyBorder="1" applyAlignment="1" applyProtection="1">
      <alignment vertical="center" wrapText="1"/>
      <protection locked="0"/>
    </xf>
    <xf numFmtId="0" fontId="57" fillId="17" borderId="22" xfId="0" applyFont="1" applyFill="1" applyBorder="1" applyAlignment="1" applyProtection="1">
      <alignment vertical="center" wrapText="1"/>
      <protection locked="0"/>
    </xf>
    <xf numFmtId="0" fontId="57" fillId="17" borderId="22" xfId="0" applyFont="1" applyFill="1" applyBorder="1" applyAlignment="1" applyProtection="1">
      <alignment horizontal="center" vertical="center" wrapText="1"/>
      <protection locked="0"/>
    </xf>
    <xf numFmtId="176" fontId="57" fillId="0" borderId="23" xfId="0" applyNumberFormat="1" applyFont="1" applyBorder="1" applyAlignment="1">
      <alignment vertical="center"/>
    </xf>
    <xf numFmtId="0" fontId="57" fillId="17" borderId="12" xfId="0" applyFont="1" applyFill="1" applyBorder="1" applyAlignment="1" applyProtection="1">
      <alignment horizontal="center" vertical="center"/>
      <protection locked="0"/>
    </xf>
    <xf numFmtId="17" fontId="57" fillId="17" borderId="4" xfId="0" applyNumberFormat="1" applyFont="1" applyFill="1" applyBorder="1" applyAlignment="1" applyProtection="1">
      <alignment horizontal="center" vertical="center" wrapText="1"/>
      <protection locked="0"/>
    </xf>
    <xf numFmtId="0" fontId="57" fillId="0" borderId="4" xfId="0" applyFont="1" applyBorder="1" applyAlignment="1">
      <alignment horizontal="center" vertical="center" wrapText="1"/>
    </xf>
    <xf numFmtId="0" fontId="57" fillId="0" borderId="6" xfId="0" applyFont="1" applyBorder="1" applyAlignment="1">
      <alignment horizontal="center" vertical="center"/>
    </xf>
    <xf numFmtId="0" fontId="58" fillId="0" borderId="1" xfId="0" applyFont="1" applyBorder="1" applyAlignment="1">
      <alignment horizontal="center" vertical="center"/>
    </xf>
    <xf numFmtId="14" fontId="58" fillId="0" borderId="6" xfId="0" applyNumberFormat="1" applyFont="1" applyBorder="1" applyAlignment="1">
      <alignment horizontal="center" vertical="center"/>
    </xf>
    <xf numFmtId="177" fontId="57" fillId="17" borderId="22" xfId="0" applyNumberFormat="1" applyFont="1" applyFill="1" applyBorder="1" applyAlignment="1" applyProtection="1">
      <alignment vertical="center" wrapText="1"/>
      <protection locked="0"/>
    </xf>
    <xf numFmtId="0" fontId="57" fillId="17" borderId="21" xfId="0" applyFont="1" applyFill="1" applyBorder="1" applyAlignment="1" applyProtection="1">
      <alignment horizontal="center" vertical="center" wrapText="1"/>
      <protection locked="0"/>
    </xf>
    <xf numFmtId="0" fontId="57" fillId="17" borderId="24" xfId="0" applyFont="1" applyFill="1" applyBorder="1" applyAlignment="1" applyProtection="1">
      <alignment horizontal="center" vertical="center" wrapText="1"/>
      <protection locked="0"/>
    </xf>
    <xf numFmtId="0" fontId="57" fillId="17" borderId="13" xfId="0" applyFont="1" applyFill="1" applyBorder="1" applyAlignment="1" applyProtection="1">
      <alignment vertical="center" wrapText="1"/>
      <protection locked="0"/>
    </xf>
    <xf numFmtId="176" fontId="57" fillId="0" borderId="13" xfId="0" applyNumberFormat="1" applyFont="1" applyBorder="1" applyAlignment="1">
      <alignment horizontal="center" vertical="center"/>
    </xf>
    <xf numFmtId="176" fontId="57" fillId="0" borderId="22" xfId="0" applyNumberFormat="1" applyFont="1" applyBorder="1" applyAlignment="1">
      <alignment horizontal="center" vertical="center"/>
    </xf>
    <xf numFmtId="176" fontId="57" fillId="0" borderId="22" xfId="0" quotePrefix="1" applyNumberFormat="1" applyFont="1" applyBorder="1" applyAlignment="1">
      <alignment horizontal="center" vertical="center"/>
    </xf>
    <xf numFmtId="176" fontId="57" fillId="0" borderId="23" xfId="0" quotePrefix="1" applyNumberFormat="1" applyFont="1" applyBorder="1" applyAlignment="1">
      <alignment horizontal="center" vertical="center"/>
    </xf>
    <xf numFmtId="4" fontId="33" fillId="0" borderId="5" xfId="0" applyNumberFormat="1" applyFont="1" applyBorder="1" applyAlignment="1">
      <alignment horizontal="center" vertical="center" wrapText="1"/>
    </xf>
    <xf numFmtId="4" fontId="33" fillId="0" borderId="1" xfId="0" applyNumberFormat="1" applyFont="1" applyBorder="1" applyAlignment="1">
      <alignment horizontal="center" vertical="center" wrapText="1"/>
    </xf>
    <xf numFmtId="4" fontId="33" fillId="0" borderId="6" xfId="0" applyNumberFormat="1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37" fillId="0" borderId="4" xfId="0" applyFont="1" applyBorder="1" applyAlignment="1">
      <alignment horizontal="center" vertical="center" wrapText="1"/>
    </xf>
    <xf numFmtId="176" fontId="57" fillId="17" borderId="23" xfId="0" applyNumberFormat="1" applyFont="1" applyFill="1" applyBorder="1" applyAlignment="1" applyProtection="1">
      <alignment horizontal="center" vertical="center" wrapText="1"/>
      <protection locked="0"/>
    </xf>
    <xf numFmtId="176" fontId="30" fillId="0" borderId="0" xfId="0" applyNumberFormat="1" applyFont="1"/>
    <xf numFmtId="0" fontId="28" fillId="5" borderId="11" xfId="3" applyFont="1" applyFill="1" applyBorder="1" applyAlignment="1" applyProtection="1">
      <alignment horizontal="center" vertical="center" wrapText="1"/>
      <protection locked="0"/>
    </xf>
    <xf numFmtId="10" fontId="53" fillId="15" borderId="4" xfId="0" applyNumberFormat="1" applyFont="1" applyFill="1" applyBorder="1" applyAlignment="1">
      <alignment horizontal="center" vertical="center"/>
    </xf>
    <xf numFmtId="0" fontId="28" fillId="15" borderId="11" xfId="0" applyFont="1" applyFill="1" applyBorder="1"/>
    <xf numFmtId="0" fontId="28" fillId="15" borderId="10" xfId="0" applyFont="1" applyFill="1" applyBorder="1"/>
    <xf numFmtId="0" fontId="35" fillId="15" borderId="9" xfId="0" applyFont="1" applyFill="1" applyBorder="1" applyAlignment="1">
      <alignment horizontal="center" vertical="center"/>
    </xf>
    <xf numFmtId="0" fontId="28" fillId="15" borderId="9" xfId="0" applyFont="1" applyFill="1" applyBorder="1"/>
    <xf numFmtId="0" fontId="28" fillId="15" borderId="14" xfId="0" applyFont="1" applyFill="1" applyBorder="1"/>
    <xf numFmtId="0" fontId="28" fillId="15" borderId="15" xfId="0" applyFont="1" applyFill="1" applyBorder="1"/>
    <xf numFmtId="175" fontId="30" fillId="0" borderId="0" xfId="0" applyNumberFormat="1" applyFont="1"/>
    <xf numFmtId="0" fontId="29" fillId="0" borderId="8" xfId="3" applyFont="1" applyBorder="1" applyAlignment="1">
      <alignment horizontal="center" vertical="center"/>
    </xf>
    <xf numFmtId="0" fontId="40" fillId="13" borderId="4" xfId="3" applyFont="1" applyFill="1" applyBorder="1" applyAlignment="1">
      <alignment horizontal="center" vertical="center" wrapText="1"/>
    </xf>
    <xf numFmtId="0" fontId="29" fillId="13" borderId="14" xfId="3" applyFont="1" applyFill="1" applyBorder="1" applyAlignment="1">
      <alignment horizontal="center" vertical="center"/>
    </xf>
    <xf numFmtId="175" fontId="41" fillId="13" borderId="0" xfId="3" applyNumberFormat="1" applyFont="1" applyFill="1" applyAlignment="1">
      <alignment vertical="center"/>
    </xf>
    <xf numFmtId="0" fontId="3" fillId="0" borderId="0" xfId="67"/>
    <xf numFmtId="0" fontId="3" fillId="0" borderId="11" xfId="67" applyBorder="1"/>
    <xf numFmtId="0" fontId="3" fillId="0" borderId="10" xfId="67" applyBorder="1"/>
    <xf numFmtId="9" fontId="63" fillId="19" borderId="29" xfId="67" applyNumberFormat="1" applyFont="1" applyFill="1" applyBorder="1" applyAlignment="1">
      <alignment horizontal="center" vertical="center" wrapText="1"/>
    </xf>
    <xf numFmtId="0" fontId="63" fillId="19" borderId="29" xfId="67" applyFont="1" applyFill="1" applyBorder="1" applyAlignment="1">
      <alignment horizontal="center" vertical="center" wrapText="1"/>
    </xf>
    <xf numFmtId="10" fontId="4" fillId="0" borderId="28" xfId="67" applyNumberFormat="1" applyFont="1" applyBorder="1" applyAlignment="1">
      <alignment horizontal="left" vertical="center" wrapText="1"/>
    </xf>
    <xf numFmtId="10" fontId="59" fillId="0" borderId="26" xfId="67" applyNumberFormat="1" applyFont="1" applyBorder="1" applyAlignment="1">
      <alignment horizontal="center" vertical="center"/>
    </xf>
    <xf numFmtId="9" fontId="4" fillId="0" borderId="29" xfId="70" applyFont="1" applyBorder="1" applyAlignment="1">
      <alignment horizontal="center" vertical="center"/>
    </xf>
    <xf numFmtId="178" fontId="4" fillId="0" borderId="35" xfId="70" applyNumberFormat="1" applyFont="1" applyBorder="1" applyAlignment="1">
      <alignment horizontal="center" vertical="center"/>
    </xf>
    <xf numFmtId="10" fontId="4" fillId="0" borderId="29" xfId="70" applyNumberFormat="1" applyFont="1" applyBorder="1" applyAlignment="1">
      <alignment horizontal="center" vertical="center"/>
    </xf>
    <xf numFmtId="10" fontId="4" fillId="0" borderId="29" xfId="70" applyNumberFormat="1" applyFont="1" applyFill="1" applyBorder="1" applyAlignment="1">
      <alignment horizontal="center" vertical="center"/>
    </xf>
    <xf numFmtId="10" fontId="4" fillId="0" borderId="29" xfId="67" applyNumberFormat="1" applyFont="1" applyBorder="1" applyAlignment="1">
      <alignment horizontal="center" vertical="center"/>
    </xf>
    <xf numFmtId="10" fontId="4" fillId="0" borderId="26" xfId="67" applyNumberFormat="1" applyFont="1" applyBorder="1" applyAlignment="1">
      <alignment horizontal="center" vertical="center"/>
    </xf>
    <xf numFmtId="10" fontId="59" fillId="0" borderId="29" xfId="70" applyNumberFormat="1" applyFont="1" applyBorder="1" applyAlignment="1">
      <alignment horizontal="center" vertical="center"/>
    </xf>
    <xf numFmtId="178" fontId="59" fillId="0" borderId="35" xfId="70" applyNumberFormat="1" applyFont="1" applyBorder="1" applyAlignment="1">
      <alignment horizontal="center" vertical="center"/>
    </xf>
    <xf numFmtId="10" fontId="4" fillId="20" borderId="29" xfId="70" applyNumberFormat="1" applyFont="1" applyFill="1" applyBorder="1" applyAlignment="1">
      <alignment horizontal="center" vertical="center"/>
    </xf>
    <xf numFmtId="10" fontId="4" fillId="0" borderId="29" xfId="1" applyNumberFormat="1" applyFont="1" applyBorder="1" applyAlignment="1">
      <alignment horizontal="center" vertical="center"/>
    </xf>
    <xf numFmtId="10" fontId="67" fillId="0" borderId="29" xfId="70" applyNumberFormat="1" applyFont="1" applyBorder="1" applyAlignment="1">
      <alignment horizontal="center" vertical="center"/>
    </xf>
    <xf numFmtId="0" fontId="28" fillId="0" borderId="11" xfId="67" applyFont="1" applyBorder="1" applyAlignment="1">
      <alignment horizontal="right"/>
    </xf>
    <xf numFmtId="14" fontId="28" fillId="0" borderId="0" xfId="67" applyNumberFormat="1" applyFont="1"/>
    <xf numFmtId="0" fontId="28" fillId="0" borderId="0" xfId="67" applyFont="1"/>
    <xf numFmtId="0" fontId="28" fillId="0" borderId="0" xfId="67" applyFont="1" applyAlignment="1">
      <alignment horizontal="right"/>
    </xf>
    <xf numFmtId="16" fontId="28" fillId="0" borderId="0" xfId="67" applyNumberFormat="1" applyFont="1"/>
    <xf numFmtId="0" fontId="28" fillId="0" borderId="10" xfId="67" applyFont="1" applyBorder="1"/>
    <xf numFmtId="0" fontId="28" fillId="0" borderId="11" xfId="67" applyFont="1" applyBorder="1"/>
    <xf numFmtId="0" fontId="28" fillId="0" borderId="0" xfId="67" applyFont="1" applyAlignment="1">
      <alignment horizontal="center"/>
    </xf>
    <xf numFmtId="0" fontId="28" fillId="0" borderId="14" xfId="67" applyFont="1" applyBorder="1"/>
    <xf numFmtId="0" fontId="28" fillId="0" borderId="9" xfId="67" applyFont="1" applyBorder="1"/>
    <xf numFmtId="0" fontId="28" fillId="0" borderId="15" xfId="67" applyFont="1" applyBorder="1"/>
    <xf numFmtId="0" fontId="32" fillId="0" borderId="0" xfId="6" applyFont="1" applyAlignment="1">
      <alignment vertical="center"/>
    </xf>
    <xf numFmtId="0" fontId="32" fillId="15" borderId="0" xfId="6" applyFont="1" applyFill="1" applyAlignment="1">
      <alignment vertical="center"/>
    </xf>
    <xf numFmtId="0" fontId="28" fillId="15" borderId="11" xfId="3" applyFont="1" applyFill="1" applyBorder="1" applyAlignment="1" applyProtection="1">
      <alignment horizontal="center" vertical="center" wrapText="1"/>
      <protection locked="0"/>
    </xf>
    <xf numFmtId="0" fontId="28" fillId="15" borderId="10" xfId="3" applyFont="1" applyFill="1" applyBorder="1" applyAlignment="1" applyProtection="1">
      <alignment horizontal="center" vertical="center" wrapText="1"/>
      <protection locked="0"/>
    </xf>
    <xf numFmtId="0" fontId="32" fillId="0" borderId="9" xfId="3" applyFont="1" applyBorder="1" applyAlignment="1">
      <alignment horizontal="center" vertical="center" wrapText="1"/>
    </xf>
    <xf numFmtId="4" fontId="28" fillId="2" borderId="11" xfId="3" applyNumberFormat="1" applyFont="1" applyFill="1" applyBorder="1" applyAlignment="1" applyProtection="1">
      <alignment horizontal="center" vertical="center" wrapText="1"/>
      <protection locked="0"/>
    </xf>
    <xf numFmtId="0" fontId="69" fillId="0" borderId="4" xfId="0" applyFont="1" applyBorder="1" applyAlignment="1">
      <alignment horizontal="center" vertical="center" wrapText="1"/>
    </xf>
    <xf numFmtId="0" fontId="69" fillId="0" borderId="4" xfId="0" applyFont="1" applyBorder="1" applyAlignment="1">
      <alignment horizontal="left" vertical="center" wrapText="1"/>
    </xf>
    <xf numFmtId="175" fontId="69" fillId="0" borderId="4" xfId="0" applyNumberFormat="1" applyFont="1" applyBorder="1" applyAlignment="1">
      <alignment horizontal="center" vertical="center" wrapText="1"/>
    </xf>
    <xf numFmtId="0" fontId="68" fillId="0" borderId="0" xfId="0" applyFont="1"/>
    <xf numFmtId="4" fontId="28" fillId="15" borderId="10" xfId="3" applyNumberFormat="1" applyFont="1" applyFill="1" applyBorder="1" applyAlignment="1" applyProtection="1">
      <alignment horizontal="center" vertical="center" wrapText="1"/>
      <protection locked="0"/>
    </xf>
    <xf numFmtId="0" fontId="32" fillId="0" borderId="11" xfId="3" applyFont="1" applyBorder="1" applyAlignment="1" applyProtection="1">
      <alignment vertical="center" wrapText="1"/>
      <protection locked="0"/>
    </xf>
    <xf numFmtId="0" fontId="32" fillId="0" borderId="10" xfId="3" applyFont="1" applyBorder="1" applyAlignment="1" applyProtection="1">
      <alignment vertical="center" wrapText="1"/>
      <protection locked="0"/>
    </xf>
    <xf numFmtId="0" fontId="32" fillId="15" borderId="11" xfId="3" applyFont="1" applyFill="1" applyBorder="1" applyAlignment="1" applyProtection="1">
      <alignment horizontal="center" vertical="center" wrapText="1"/>
      <protection locked="0"/>
    </xf>
    <xf numFmtId="0" fontId="32" fillId="15" borderId="10" xfId="3" applyFont="1" applyFill="1" applyBorder="1" applyAlignment="1" applyProtection="1">
      <alignment horizontal="center" vertical="center" wrapText="1"/>
      <protection locked="0"/>
    </xf>
    <xf numFmtId="0" fontId="29" fillId="16" borderId="10" xfId="3" applyFont="1" applyFill="1" applyBorder="1" applyAlignment="1" applyProtection="1">
      <alignment horizontal="center" vertical="center" wrapText="1"/>
      <protection locked="0"/>
    </xf>
    <xf numFmtId="10" fontId="41" fillId="13" borderId="0" xfId="3" applyNumberFormat="1" applyFont="1" applyFill="1" applyAlignment="1">
      <alignment vertical="center"/>
    </xf>
    <xf numFmtId="0" fontId="70" fillId="0" borderId="3" xfId="3" applyFont="1" applyBorder="1" applyAlignment="1">
      <alignment vertical="center" wrapText="1"/>
    </xf>
    <xf numFmtId="0" fontId="70" fillId="0" borderId="53" xfId="3" applyFont="1" applyBorder="1" applyAlignment="1">
      <alignment vertical="center" wrapText="1"/>
    </xf>
    <xf numFmtId="2" fontId="0" fillId="0" borderId="4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0" fontId="33" fillId="0" borderId="12" xfId="0" applyFon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/>
    </xf>
    <xf numFmtId="176" fontId="0" fillId="0" borderId="12" xfId="0" applyNumberFormat="1" applyBorder="1" applyAlignment="1">
      <alignment horizontal="center" vertical="center"/>
    </xf>
    <xf numFmtId="0" fontId="71" fillId="0" borderId="0" xfId="3" applyFont="1" applyAlignment="1">
      <alignment vertical="top" wrapText="1"/>
    </xf>
    <xf numFmtId="0" fontId="71" fillId="0" borderId="57" xfId="3" applyFont="1" applyBorder="1" applyAlignment="1">
      <alignment vertical="top" wrapText="1"/>
    </xf>
    <xf numFmtId="0" fontId="71" fillId="0" borderId="0" xfId="3" applyFont="1" applyAlignment="1">
      <alignment horizontal="center" vertical="center" wrapText="1"/>
    </xf>
    <xf numFmtId="0" fontId="71" fillId="0" borderId="10" xfId="3" applyFont="1" applyBorder="1" applyAlignment="1">
      <alignment horizontal="center" vertical="center" wrapText="1"/>
    </xf>
    <xf numFmtId="0" fontId="74" fillId="0" borderId="11" xfId="3" applyFont="1" applyBorder="1" applyAlignment="1">
      <alignment vertical="top" wrapText="1"/>
    </xf>
    <xf numFmtId="0" fontId="74" fillId="0" borderId="55" xfId="3" applyFont="1" applyBorder="1" applyAlignment="1">
      <alignment vertical="top" wrapText="1"/>
    </xf>
    <xf numFmtId="0" fontId="74" fillId="0" borderId="0" xfId="3" applyFont="1" applyAlignment="1">
      <alignment vertical="top" wrapText="1"/>
    </xf>
    <xf numFmtId="0" fontId="74" fillId="0" borderId="62" xfId="3" applyFont="1" applyBorder="1" applyAlignment="1">
      <alignment vertical="top" wrapText="1"/>
    </xf>
    <xf numFmtId="0" fontId="74" fillId="0" borderId="7" xfId="3" applyFont="1" applyBorder="1" applyAlignment="1">
      <alignment vertical="top" wrapText="1"/>
    </xf>
    <xf numFmtId="0" fontId="74" fillId="0" borderId="63" xfId="3" applyFont="1" applyBorder="1" applyAlignment="1">
      <alignment vertical="top" wrapText="1"/>
    </xf>
    <xf numFmtId="0" fontId="71" fillId="21" borderId="13" xfId="3" applyFont="1" applyFill="1" applyBorder="1" applyAlignment="1">
      <alignment horizontal="center" vertical="center" wrapText="1"/>
    </xf>
    <xf numFmtId="0" fontId="31" fillId="23" borderId="4" xfId="0" applyFont="1" applyFill="1" applyBorder="1" applyAlignment="1">
      <alignment horizontal="center" vertical="center" wrapText="1"/>
    </xf>
    <xf numFmtId="0" fontId="3" fillId="0" borderId="0" xfId="3" applyFont="1"/>
    <xf numFmtId="0" fontId="28" fillId="24" borderId="0" xfId="6" applyFont="1" applyFill="1" applyAlignment="1">
      <alignment vertical="center"/>
    </xf>
    <xf numFmtId="0" fontId="32" fillId="0" borderId="9" xfId="3" applyFont="1" applyBorder="1" applyAlignment="1">
      <alignment vertical="center" wrapText="1"/>
    </xf>
    <xf numFmtId="10" fontId="53" fillId="0" borderId="4" xfId="1" applyNumberFormat="1" applyFont="1" applyFill="1" applyBorder="1" applyAlignment="1">
      <alignment horizontal="center" vertical="center"/>
    </xf>
    <xf numFmtId="0" fontId="28" fillId="0" borderId="0" xfId="3" applyFont="1" applyAlignment="1" applyProtection="1">
      <alignment vertical="center" wrapText="1"/>
      <protection locked="0"/>
    </xf>
    <xf numFmtId="0" fontId="28" fillId="0" borderId="0" xfId="3" applyFont="1" applyAlignment="1">
      <alignment vertical="center" wrapText="1"/>
    </xf>
    <xf numFmtId="0" fontId="28" fillId="0" borderId="0" xfId="3" applyFont="1" applyAlignment="1" applyProtection="1">
      <alignment horizontal="center" vertical="center" wrapText="1"/>
      <protection locked="0"/>
    </xf>
    <xf numFmtId="14" fontId="28" fillId="0" borderId="0" xfId="3" applyNumberFormat="1" applyFont="1" applyAlignment="1" applyProtection="1">
      <alignment horizontal="center" vertical="center" wrapText="1"/>
      <protection locked="0"/>
    </xf>
    <xf numFmtId="0" fontId="32" fillId="0" borderId="0" xfId="3" applyFont="1" applyAlignment="1">
      <alignment vertical="center" wrapText="1"/>
    </xf>
    <xf numFmtId="1" fontId="32" fillId="0" borderId="0" xfId="3" applyNumberFormat="1" applyFont="1" applyAlignment="1" applyProtection="1">
      <alignment vertical="center" wrapText="1"/>
      <protection locked="0"/>
    </xf>
    <xf numFmtId="0" fontId="28" fillId="0" borderId="0" xfId="3" applyFont="1" applyAlignment="1" applyProtection="1">
      <alignment horizontal="center" vertical="center"/>
      <protection locked="0"/>
    </xf>
    <xf numFmtId="43" fontId="28" fillId="0" borderId="0" xfId="3" applyNumberFormat="1" applyFont="1" applyAlignment="1" applyProtection="1">
      <alignment horizontal="center" vertical="center"/>
      <protection locked="0"/>
    </xf>
    <xf numFmtId="0" fontId="28" fillId="15" borderId="0" xfId="3" applyFont="1" applyFill="1" applyAlignment="1" applyProtection="1">
      <alignment horizontal="center" vertical="center" wrapText="1"/>
      <protection locked="0"/>
    </xf>
    <xf numFmtId="4" fontId="28" fillId="0" borderId="0" xfId="3" applyNumberFormat="1" applyFont="1" applyAlignment="1" applyProtection="1">
      <alignment horizontal="center" vertical="center" wrapText="1"/>
      <protection locked="0"/>
    </xf>
    <xf numFmtId="4" fontId="28" fillId="0" borderId="10" xfId="3" applyNumberFormat="1" applyFont="1" applyBorder="1" applyAlignment="1" applyProtection="1">
      <alignment horizontal="center" vertical="center" wrapText="1"/>
      <protection locked="0"/>
    </xf>
    <xf numFmtId="0" fontId="32" fillId="15" borderId="0" xfId="3" applyFont="1" applyFill="1" applyAlignment="1" applyProtection="1">
      <alignment horizontal="center" vertical="center" wrapText="1"/>
      <protection locked="0"/>
    </xf>
    <xf numFmtId="0" fontId="32" fillId="0" borderId="0" xfId="3" applyFont="1" applyAlignment="1" applyProtection="1">
      <alignment vertical="center" wrapText="1"/>
      <protection locked="0"/>
    </xf>
    <xf numFmtId="4" fontId="28" fillId="15" borderId="0" xfId="3" applyNumberFormat="1" applyFont="1" applyFill="1" applyAlignment="1" applyProtection="1">
      <alignment horizontal="center" vertical="center" wrapText="1"/>
      <protection locked="0"/>
    </xf>
    <xf numFmtId="4" fontId="29" fillId="16" borderId="0" xfId="3" applyNumberFormat="1" applyFont="1" applyFill="1" applyAlignment="1" applyProtection="1">
      <alignment horizontal="center" vertical="center" wrapText="1"/>
      <protection locked="0"/>
    </xf>
    <xf numFmtId="0" fontId="28" fillId="0" borderId="14" xfId="3" applyFont="1" applyBorder="1" applyAlignment="1" applyProtection="1">
      <alignment horizontal="center" vertical="center" wrapText="1"/>
      <protection locked="0"/>
    </xf>
    <xf numFmtId="0" fontId="28" fillId="0" borderId="9" xfId="3" applyFont="1" applyBorder="1" applyAlignment="1" applyProtection="1">
      <alignment horizontal="center" vertical="center" wrapText="1"/>
      <protection locked="0"/>
    </xf>
    <xf numFmtId="0" fontId="28" fillId="0" borderId="9" xfId="3" applyFont="1" applyBorder="1" applyAlignment="1" applyProtection="1">
      <alignment vertical="center" wrapText="1"/>
      <protection locked="0"/>
    </xf>
    <xf numFmtId="0" fontId="28" fillId="0" borderId="15" xfId="3" applyFont="1" applyBorder="1" applyAlignment="1" applyProtection="1">
      <alignment vertical="center" wrapText="1"/>
      <protection locked="0"/>
    </xf>
    <xf numFmtId="0" fontId="29" fillId="5" borderId="3" xfId="3" applyFont="1" applyFill="1" applyBorder="1" applyAlignment="1" applyProtection="1">
      <alignment horizontal="center" vertical="center" wrapText="1"/>
      <protection locked="0"/>
    </xf>
    <xf numFmtId="4" fontId="32" fillId="0" borderId="11" xfId="3" applyNumberFormat="1" applyFont="1" applyBorder="1" applyAlignment="1" applyProtection="1">
      <alignment horizontal="center" vertical="center" wrapText="1"/>
      <protection locked="0"/>
    </xf>
    <xf numFmtId="4" fontId="32" fillId="0" borderId="0" xfId="3" applyNumberFormat="1" applyFont="1" applyAlignment="1" applyProtection="1">
      <alignment horizontal="center" vertical="center" wrapText="1"/>
      <protection locked="0"/>
    </xf>
    <xf numFmtId="4" fontId="32" fillId="0" borderId="10" xfId="3" applyNumberFormat="1" applyFont="1" applyBorder="1" applyAlignment="1" applyProtection="1">
      <alignment horizontal="center" vertical="center" wrapText="1"/>
      <protection locked="0"/>
    </xf>
    <xf numFmtId="0" fontId="32" fillId="0" borderId="0" xfId="3" applyFont="1" applyAlignment="1">
      <alignment horizontal="center" vertical="center" wrapText="1"/>
    </xf>
    <xf numFmtId="0" fontId="57" fillId="17" borderId="0" xfId="0" applyFont="1" applyFill="1" applyAlignment="1" applyProtection="1">
      <alignment horizontal="left" vertical="center" wrapText="1"/>
      <protection locked="0"/>
    </xf>
    <xf numFmtId="0" fontId="28" fillId="15" borderId="0" xfId="0" applyFont="1" applyFill="1"/>
    <xf numFmtId="14" fontId="28" fillId="0" borderId="10" xfId="3" applyNumberFormat="1" applyFont="1" applyBorder="1" applyAlignment="1" applyProtection="1">
      <alignment horizontal="center" vertical="center" wrapText="1"/>
      <protection locked="0"/>
    </xf>
    <xf numFmtId="0" fontId="29" fillId="15" borderId="0" xfId="0" applyFont="1" applyFill="1" applyAlignment="1">
      <alignment horizontal="center" vertical="center"/>
    </xf>
    <xf numFmtId="0" fontId="28" fillId="15" borderId="0" xfId="0" applyFont="1" applyFill="1" applyAlignment="1">
      <alignment horizontal="center" vertical="center"/>
    </xf>
    <xf numFmtId="0" fontId="29" fillId="15" borderId="0" xfId="0" applyFont="1" applyFill="1" applyAlignment="1">
      <alignment horizontal="center" vertical="center" wrapText="1"/>
    </xf>
    <xf numFmtId="0" fontId="28" fillId="13" borderId="5" xfId="3" applyFont="1" applyFill="1" applyBorder="1" applyAlignment="1">
      <alignment vertical="center"/>
    </xf>
    <xf numFmtId="174" fontId="29" fillId="13" borderId="9" xfId="3" applyNumberFormat="1" applyFont="1" applyFill="1" applyBorder="1" applyAlignment="1">
      <alignment horizontal="center" vertical="center"/>
    </xf>
    <xf numFmtId="14" fontId="28" fillId="13" borderId="6" xfId="3" applyNumberFormat="1" applyFont="1" applyFill="1" applyBorder="1" applyAlignment="1">
      <alignment horizontal="center" vertical="center"/>
    </xf>
    <xf numFmtId="0" fontId="33" fillId="13" borderId="4" xfId="3" applyFont="1" applyFill="1" applyBorder="1" applyAlignment="1">
      <alignment vertical="center"/>
    </xf>
    <xf numFmtId="0" fontId="40" fillId="13" borderId="0" xfId="3" applyFont="1" applyFill="1" applyAlignment="1">
      <alignment wrapText="1"/>
    </xf>
    <xf numFmtId="0" fontId="40" fillId="0" borderId="0" xfId="3" applyFont="1" applyAlignment="1">
      <alignment vertical="center"/>
    </xf>
    <xf numFmtId="0" fontId="45" fillId="13" borderId="0" xfId="3" applyFont="1" applyFill="1" applyAlignment="1">
      <alignment wrapText="1"/>
    </xf>
    <xf numFmtId="0" fontId="40" fillId="13" borderId="0" xfId="3" applyFont="1" applyFill="1" applyAlignment="1">
      <alignment horizontal="right"/>
    </xf>
    <xf numFmtId="0" fontId="28" fillId="13" borderId="0" xfId="3" applyFont="1" applyFill="1" applyAlignment="1">
      <alignment horizontal="center" vertical="center"/>
    </xf>
    <xf numFmtId="0" fontId="37" fillId="0" borderId="4" xfId="0" applyFont="1" applyBorder="1" applyAlignment="1">
      <alignment horizontal="center" vertical="center" wrapText="1"/>
    </xf>
    <xf numFmtId="0" fontId="36" fillId="0" borderId="4" xfId="0" applyFont="1" applyBorder="1" applyAlignment="1">
      <alignment horizontal="center" vertical="center"/>
    </xf>
    <xf numFmtId="0" fontId="51" fillId="15" borderId="5" xfId="0" applyFont="1" applyFill="1" applyBorder="1" applyAlignment="1">
      <alignment horizontal="left" vertical="center" wrapText="1"/>
    </xf>
    <xf numFmtId="0" fontId="51" fillId="15" borderId="1" xfId="0" applyFont="1" applyFill="1" applyBorder="1" applyAlignment="1">
      <alignment horizontal="left" vertical="center" wrapText="1"/>
    </xf>
    <xf numFmtId="0" fontId="51" fillId="15" borderId="6" xfId="0" applyFont="1" applyFill="1" applyBorder="1" applyAlignment="1">
      <alignment horizontal="left" vertical="center" wrapText="1"/>
    </xf>
    <xf numFmtId="0" fontId="43" fillId="0" borderId="5" xfId="0" applyFont="1" applyBorder="1" applyAlignment="1">
      <alignment horizontal="center" vertical="center"/>
    </xf>
    <xf numFmtId="0" fontId="38" fillId="0" borderId="1" xfId="0" applyFont="1" applyBorder="1" applyAlignment="1">
      <alignment horizontal="center" vertical="center"/>
    </xf>
    <xf numFmtId="0" fontId="38" fillId="0" borderId="6" xfId="0" applyFont="1" applyBorder="1" applyAlignment="1">
      <alignment horizontal="center" vertical="center"/>
    </xf>
    <xf numFmtId="14" fontId="39" fillId="0" borderId="1" xfId="0" applyNumberFormat="1" applyFont="1" applyBorder="1" applyAlignment="1">
      <alignment horizontal="center" vertical="center"/>
    </xf>
    <xf numFmtId="14" fontId="39" fillId="0" borderId="6" xfId="0" applyNumberFormat="1" applyFont="1" applyBorder="1" applyAlignment="1">
      <alignment horizontal="center" vertical="center"/>
    </xf>
    <xf numFmtId="0" fontId="29" fillId="0" borderId="5" xfId="0" applyFont="1" applyBorder="1" applyAlignment="1">
      <alignment horizontal="left" vertical="center"/>
    </xf>
    <xf numFmtId="0" fontId="29" fillId="0" borderId="1" xfId="0" applyFont="1" applyBorder="1" applyAlignment="1">
      <alignment horizontal="left" vertical="center"/>
    </xf>
    <xf numFmtId="0" fontId="29" fillId="0" borderId="6" xfId="0" applyFont="1" applyBorder="1" applyAlignment="1">
      <alignment horizontal="left" vertical="center"/>
    </xf>
    <xf numFmtId="0" fontId="36" fillId="0" borderId="5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2" fontId="39" fillId="0" borderId="1" xfId="0" applyNumberFormat="1" applyFont="1" applyBorder="1" applyAlignment="1">
      <alignment horizontal="center" vertical="center"/>
    </xf>
    <xf numFmtId="2" fontId="39" fillId="0" borderId="6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/>
    </xf>
    <xf numFmtId="0" fontId="28" fillId="0" borderId="0" xfId="0" applyFont="1" applyAlignment="1">
      <alignment horizontal="center" vertical="center"/>
    </xf>
    <xf numFmtId="0" fontId="29" fillId="0" borderId="8" xfId="0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/>
    </xf>
    <xf numFmtId="0" fontId="28" fillId="0" borderId="9" xfId="0" applyFont="1" applyBorder="1" applyAlignment="1">
      <alignment horizontal="center" vertical="center"/>
    </xf>
    <xf numFmtId="0" fontId="28" fillId="0" borderId="5" xfId="0" applyFont="1" applyBorder="1" applyAlignment="1">
      <alignment horizontal="left" vertical="center"/>
    </xf>
    <xf numFmtId="0" fontId="28" fillId="0" borderId="1" xfId="0" applyFont="1" applyBorder="1" applyAlignment="1">
      <alignment horizontal="left" vertical="center"/>
    </xf>
    <xf numFmtId="0" fontId="28" fillId="0" borderId="6" xfId="0" applyFont="1" applyBorder="1" applyAlignment="1">
      <alignment horizontal="left" vertical="center"/>
    </xf>
    <xf numFmtId="0" fontId="29" fillId="0" borderId="8" xfId="0" applyFont="1" applyBorder="1" applyAlignment="1">
      <alignment horizontal="center" vertical="center"/>
    </xf>
    <xf numFmtId="0" fontId="28" fillId="0" borderId="4" xfId="0" applyFont="1" applyBorder="1" applyAlignment="1">
      <alignment horizontal="left" vertical="center"/>
    </xf>
    <xf numFmtId="0" fontId="28" fillId="15" borderId="5" xfId="0" applyFont="1" applyFill="1" applyBorder="1" applyAlignment="1">
      <alignment horizontal="left" vertical="center" wrapText="1"/>
    </xf>
    <xf numFmtId="0" fontId="28" fillId="15" borderId="1" xfId="0" applyFont="1" applyFill="1" applyBorder="1" applyAlignment="1">
      <alignment horizontal="left" vertical="center" wrapText="1"/>
    </xf>
    <xf numFmtId="0" fontId="28" fillId="15" borderId="6" xfId="0" applyFont="1" applyFill="1" applyBorder="1" applyAlignment="1">
      <alignment horizontal="left" vertical="center" wrapText="1"/>
    </xf>
    <xf numFmtId="0" fontId="29" fillId="0" borderId="5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center" wrapText="1"/>
    </xf>
    <xf numFmtId="0" fontId="29" fillId="4" borderId="0" xfId="3" applyFont="1" applyFill="1" applyAlignment="1" applyProtection="1">
      <alignment horizontal="left" vertical="center"/>
      <protection locked="0"/>
    </xf>
    <xf numFmtId="0" fontId="29" fillId="4" borderId="10" xfId="3" applyFont="1" applyFill="1" applyBorder="1" applyAlignment="1" applyProtection="1">
      <alignment horizontal="left" vertical="center"/>
      <protection locked="0"/>
    </xf>
    <xf numFmtId="0" fontId="28" fillId="0" borderId="11" xfId="3" applyFont="1" applyBorder="1" applyAlignment="1" applyProtection="1">
      <alignment horizontal="center" vertical="center"/>
      <protection locked="0"/>
    </xf>
    <xf numFmtId="0" fontId="28" fillId="0" borderId="0" xfId="3" applyFont="1" applyAlignment="1" applyProtection="1">
      <alignment horizontal="center" vertical="center"/>
      <protection locked="0"/>
    </xf>
    <xf numFmtId="0" fontId="28" fillId="0" borderId="10" xfId="3" applyFont="1" applyBorder="1" applyAlignment="1" applyProtection="1">
      <alignment horizontal="center" vertical="center"/>
      <protection locked="0"/>
    </xf>
    <xf numFmtId="0" fontId="29" fillId="5" borderId="0" xfId="3" applyFont="1" applyFill="1" applyAlignment="1" applyProtection="1">
      <alignment horizontal="left" vertical="center"/>
      <protection locked="0"/>
    </xf>
    <xf numFmtId="0" fontId="29" fillId="5" borderId="10" xfId="3" applyFont="1" applyFill="1" applyBorder="1" applyAlignment="1" applyProtection="1">
      <alignment horizontal="left" vertical="center"/>
      <protection locked="0"/>
    </xf>
    <xf numFmtId="0" fontId="28" fillId="4" borderId="0" xfId="3" applyFont="1" applyFill="1" applyAlignment="1" applyProtection="1">
      <alignment horizontal="left" vertical="center" wrapText="1"/>
      <protection locked="0"/>
    </xf>
    <xf numFmtId="0" fontId="28" fillId="4" borderId="10" xfId="3" applyFont="1" applyFill="1" applyBorder="1" applyAlignment="1" applyProtection="1">
      <alignment horizontal="left" vertical="center" wrapText="1"/>
      <protection locked="0"/>
    </xf>
    <xf numFmtId="0" fontId="28" fillId="15" borderId="11" xfId="3" applyFont="1" applyFill="1" applyBorder="1" applyAlignment="1" applyProtection="1">
      <alignment horizontal="center" vertical="center" wrapText="1"/>
      <protection locked="0"/>
    </xf>
    <xf numFmtId="0" fontId="28" fillId="15" borderId="0" xfId="3" applyFont="1" applyFill="1" applyAlignment="1" applyProtection="1">
      <alignment horizontal="center" vertical="center" wrapText="1"/>
      <protection locked="0"/>
    </xf>
    <xf numFmtId="0" fontId="28" fillId="15" borderId="10" xfId="3" applyFont="1" applyFill="1" applyBorder="1" applyAlignment="1" applyProtection="1">
      <alignment horizontal="center" vertical="center" wrapText="1"/>
      <protection locked="0"/>
    </xf>
    <xf numFmtId="0" fontId="29" fillId="4" borderId="0" xfId="3" applyFont="1" applyFill="1" applyAlignment="1" applyProtection="1">
      <alignment horizontal="left" vertical="center" wrapText="1"/>
      <protection locked="0"/>
    </xf>
    <xf numFmtId="0" fontId="29" fillId="4" borderId="10" xfId="3" applyFont="1" applyFill="1" applyBorder="1" applyAlignment="1" applyProtection="1">
      <alignment horizontal="left" vertical="center" wrapText="1"/>
      <protection locked="0"/>
    </xf>
    <xf numFmtId="0" fontId="28" fillId="0" borderId="0" xfId="3" applyFont="1" applyAlignment="1">
      <alignment horizontal="center" vertical="center"/>
    </xf>
    <xf numFmtId="0" fontId="29" fillId="0" borderId="8" xfId="3" applyFont="1" applyBorder="1" applyAlignment="1">
      <alignment horizontal="center" vertical="center"/>
    </xf>
    <xf numFmtId="0" fontId="28" fillId="0" borderId="0" xfId="3" applyFont="1" applyAlignment="1">
      <alignment horizontal="center" vertical="center" wrapText="1"/>
    </xf>
    <xf numFmtId="0" fontId="29" fillId="24" borderId="11" xfId="3" applyFont="1" applyFill="1" applyBorder="1" applyAlignment="1" applyProtection="1">
      <alignment horizontal="center" vertical="center" wrapText="1"/>
      <protection locked="0"/>
    </xf>
    <xf numFmtId="0" fontId="29" fillId="24" borderId="0" xfId="3" applyFont="1" applyFill="1" applyAlignment="1" applyProtection="1">
      <alignment horizontal="center" vertical="center" wrapText="1"/>
      <protection locked="0"/>
    </xf>
    <xf numFmtId="0" fontId="29" fillId="24" borderId="10" xfId="3" applyFont="1" applyFill="1" applyBorder="1" applyAlignment="1" applyProtection="1">
      <alignment horizontal="center" vertical="center" wrapText="1"/>
      <protection locked="0"/>
    </xf>
    <xf numFmtId="0" fontId="29" fillId="4" borderId="8" xfId="3" applyFont="1" applyFill="1" applyBorder="1" applyAlignment="1" applyProtection="1">
      <alignment horizontal="left" vertical="center" wrapText="1"/>
      <protection locked="0"/>
    </xf>
    <xf numFmtId="0" fontId="29" fillId="4" borderId="2" xfId="3" applyFont="1" applyFill="1" applyBorder="1" applyAlignment="1" applyProtection="1">
      <alignment horizontal="left" vertical="center" wrapText="1"/>
      <protection locked="0"/>
    </xf>
    <xf numFmtId="4" fontId="29" fillId="16" borderId="0" xfId="3" applyNumberFormat="1" applyFont="1" applyFill="1" applyAlignment="1" applyProtection="1">
      <alignment horizontal="center" vertical="center" wrapText="1"/>
      <protection locked="0"/>
    </xf>
    <xf numFmtId="0" fontId="32" fillId="0" borderId="11" xfId="3" applyFont="1" applyBorder="1" applyAlignment="1" applyProtection="1">
      <alignment horizontal="center" vertical="center" wrapText="1"/>
      <protection locked="0"/>
    </xf>
    <xf numFmtId="0" fontId="32" fillId="0" borderId="0" xfId="3" applyFont="1" applyAlignment="1" applyProtection="1">
      <alignment horizontal="center" vertical="center" wrapText="1"/>
      <protection locked="0"/>
    </xf>
    <xf numFmtId="0" fontId="32" fillId="0" borderId="10" xfId="3" applyFont="1" applyBorder="1" applyAlignment="1" applyProtection="1">
      <alignment horizontal="center" vertical="center" wrapText="1"/>
      <protection locked="0"/>
    </xf>
    <xf numFmtId="0" fontId="32" fillId="15" borderId="11" xfId="3" applyFont="1" applyFill="1" applyBorder="1" applyAlignment="1" applyProtection="1">
      <alignment horizontal="center" vertical="center" wrapText="1"/>
      <protection locked="0"/>
    </xf>
    <xf numFmtId="0" fontId="32" fillId="15" borderId="0" xfId="3" applyFont="1" applyFill="1" applyAlignment="1" applyProtection="1">
      <alignment horizontal="center" vertical="center" wrapText="1"/>
      <protection locked="0"/>
    </xf>
    <xf numFmtId="0" fontId="32" fillId="15" borderId="10" xfId="3" applyFont="1" applyFill="1" applyBorder="1" applyAlignment="1" applyProtection="1">
      <alignment horizontal="center" vertical="center" wrapText="1"/>
      <protection locked="0"/>
    </xf>
    <xf numFmtId="0" fontId="54" fillId="4" borderId="4" xfId="3" applyFont="1" applyFill="1" applyBorder="1" applyAlignment="1" applyProtection="1">
      <alignment horizontal="center" vertical="center" wrapText="1"/>
      <protection locked="0"/>
    </xf>
    <xf numFmtId="0" fontId="48" fillId="4" borderId="4" xfId="3" applyFont="1" applyFill="1" applyBorder="1" applyAlignment="1" applyProtection="1">
      <alignment horizontal="center" vertical="center" wrapText="1"/>
      <protection locked="0"/>
    </xf>
    <xf numFmtId="0" fontId="28" fillId="0" borderId="0" xfId="3" applyFont="1" applyAlignment="1" applyProtection="1">
      <alignment horizontal="left" vertical="center" wrapText="1"/>
      <protection locked="0"/>
    </xf>
    <xf numFmtId="0" fontId="28" fillId="0" borderId="11" xfId="3" applyFont="1" applyBorder="1" applyAlignment="1" applyProtection="1">
      <alignment horizontal="left" vertical="center" wrapText="1"/>
      <protection locked="0"/>
    </xf>
    <xf numFmtId="0" fontId="28" fillId="0" borderId="8" xfId="3" applyFont="1" applyBorder="1" applyAlignment="1" applyProtection="1">
      <alignment vertical="center" wrapText="1"/>
      <protection locked="0"/>
    </xf>
    <xf numFmtId="0" fontId="29" fillId="0" borderId="0" xfId="3" applyFont="1" applyAlignment="1">
      <alignment horizontal="center" vertical="center"/>
    </xf>
    <xf numFmtId="4" fontId="78" fillId="0" borderId="4" xfId="3" applyNumberFormat="1" applyFont="1" applyBorder="1" applyAlignment="1" applyProtection="1">
      <alignment horizontal="center" vertical="center" wrapText="1"/>
      <protection locked="0"/>
    </xf>
    <xf numFmtId="165" fontId="28" fillId="14" borderId="11" xfId="8" applyNumberFormat="1" applyFont="1" applyFill="1" applyBorder="1" applyAlignment="1">
      <alignment horizontal="center" vertical="center" wrapText="1"/>
    </xf>
    <xf numFmtId="165" fontId="28" fillId="14" borderId="10" xfId="8" applyNumberFormat="1" applyFont="1" applyFill="1" applyBorder="1" applyAlignment="1">
      <alignment horizontal="center" vertical="center" wrapText="1"/>
    </xf>
    <xf numFmtId="0" fontId="28" fillId="0" borderId="11" xfId="3" applyFont="1" applyBorder="1" applyAlignment="1" applyProtection="1">
      <alignment horizontal="center" vertical="center" wrapText="1"/>
      <protection locked="0"/>
    </xf>
    <xf numFmtId="0" fontId="28" fillId="0" borderId="0" xfId="3" applyFont="1" applyAlignment="1" applyProtection="1">
      <alignment horizontal="center" vertical="center" wrapText="1"/>
      <protection locked="0"/>
    </xf>
    <xf numFmtId="0" fontId="28" fillId="0" borderId="10" xfId="3" applyFont="1" applyBorder="1" applyAlignment="1" applyProtection="1">
      <alignment horizontal="center" vertical="center" wrapText="1"/>
      <protection locked="0"/>
    </xf>
    <xf numFmtId="0" fontId="55" fillId="0" borderId="5" xfId="0" applyFont="1" applyBorder="1" applyAlignment="1">
      <alignment horizontal="center" vertical="center"/>
    </xf>
    <xf numFmtId="0" fontId="55" fillId="0" borderId="1" xfId="0" applyFont="1" applyBorder="1" applyAlignment="1">
      <alignment horizontal="center" vertical="center"/>
    </xf>
    <xf numFmtId="0" fontId="57" fillId="0" borderId="5" xfId="0" applyFont="1" applyBorder="1" applyAlignment="1">
      <alignment horizontal="center" vertical="center" wrapText="1"/>
    </xf>
    <xf numFmtId="0" fontId="57" fillId="0" borderId="6" xfId="0" applyFont="1" applyBorder="1" applyAlignment="1">
      <alignment horizontal="center" vertical="center" wrapText="1"/>
    </xf>
    <xf numFmtId="0" fontId="56" fillId="0" borderId="5" xfId="0" applyFont="1" applyBorder="1" applyAlignment="1">
      <alignment horizontal="center" vertical="center"/>
    </xf>
    <xf numFmtId="0" fontId="56" fillId="0" borderId="1" xfId="0" applyFont="1" applyBorder="1" applyAlignment="1">
      <alignment horizontal="center" vertical="center"/>
    </xf>
    <xf numFmtId="0" fontId="56" fillId="0" borderId="6" xfId="0" applyFont="1" applyBorder="1" applyAlignment="1">
      <alignment horizontal="center" vertical="center"/>
    </xf>
    <xf numFmtId="0" fontId="29" fillId="13" borderId="12" xfId="3" applyFont="1" applyFill="1" applyBorder="1" applyAlignment="1">
      <alignment horizontal="left" vertical="center"/>
    </xf>
    <xf numFmtId="0" fontId="29" fillId="13" borderId="14" xfId="3" applyFont="1" applyFill="1" applyBorder="1" applyAlignment="1">
      <alignment horizontal="center" vertical="center" wrapText="1"/>
    </xf>
    <xf numFmtId="0" fontId="29" fillId="13" borderId="9" xfId="3" applyFont="1" applyFill="1" applyBorder="1" applyAlignment="1">
      <alignment horizontal="center" vertical="center" wrapText="1"/>
    </xf>
    <xf numFmtId="0" fontId="29" fillId="13" borderId="6" xfId="3" applyFont="1" applyFill="1" applyBorder="1" applyAlignment="1">
      <alignment horizontal="center" vertical="center" wrapText="1"/>
    </xf>
    <xf numFmtId="0" fontId="28" fillId="13" borderId="5" xfId="3" applyFont="1" applyFill="1" applyBorder="1" applyAlignment="1">
      <alignment horizontal="left" vertical="center" wrapText="1"/>
    </xf>
    <xf numFmtId="0" fontId="28" fillId="13" borderId="6" xfId="3" applyFont="1" applyFill="1" applyBorder="1" applyAlignment="1">
      <alignment horizontal="left" vertical="center" wrapText="1"/>
    </xf>
    <xf numFmtId="0" fontId="44" fillId="13" borderId="5" xfId="3" applyFont="1" applyFill="1" applyBorder="1" applyAlignment="1">
      <alignment horizontal="center" vertical="center"/>
    </xf>
    <xf numFmtId="0" fontId="44" fillId="13" borderId="1" xfId="3" applyFont="1" applyFill="1" applyBorder="1" applyAlignment="1">
      <alignment horizontal="center" vertical="center"/>
    </xf>
    <xf numFmtId="0" fontId="44" fillId="13" borderId="6" xfId="3" applyFont="1" applyFill="1" applyBorder="1" applyAlignment="1">
      <alignment horizontal="center" vertical="center"/>
    </xf>
    <xf numFmtId="0" fontId="40" fillId="0" borderId="11" xfId="3" applyFont="1" applyBorder="1" applyAlignment="1">
      <alignment horizontal="left" vertical="center"/>
    </xf>
    <xf numFmtId="0" fontId="40" fillId="0" borderId="10" xfId="3" applyFont="1" applyBorder="1" applyAlignment="1">
      <alignment horizontal="left" vertical="center"/>
    </xf>
    <xf numFmtId="0" fontId="41" fillId="13" borderId="11" xfId="3" applyFont="1" applyFill="1" applyBorder="1" applyAlignment="1">
      <alignment horizontal="center"/>
    </xf>
    <xf numFmtId="0" fontId="41" fillId="13" borderId="10" xfId="3" applyFont="1" applyFill="1" applyBorder="1" applyAlignment="1">
      <alignment horizontal="center"/>
    </xf>
    <xf numFmtId="0" fontId="41" fillId="13" borderId="14" xfId="3" applyFont="1" applyFill="1" applyBorder="1" applyAlignment="1">
      <alignment horizontal="center"/>
    </xf>
    <xf numFmtId="0" fontId="41" fillId="13" borderId="15" xfId="3" applyFont="1" applyFill="1" applyBorder="1" applyAlignment="1">
      <alignment horizontal="center"/>
    </xf>
    <xf numFmtId="0" fontId="28" fillId="13" borderId="12" xfId="3" applyFont="1" applyFill="1" applyBorder="1" applyAlignment="1">
      <alignment horizontal="left" vertical="center"/>
    </xf>
    <xf numFmtId="0" fontId="40" fillId="13" borderId="13" xfId="3" applyFont="1" applyFill="1" applyBorder="1" applyAlignment="1">
      <alignment horizontal="center" vertical="center" wrapText="1"/>
    </xf>
    <xf numFmtId="0" fontId="40" fillId="13" borderId="12" xfId="3" applyFont="1" applyFill="1" applyBorder="1" applyAlignment="1">
      <alignment horizontal="center" vertical="center" wrapText="1"/>
    </xf>
    <xf numFmtId="0" fontId="40" fillId="13" borderId="4" xfId="3" applyFont="1" applyFill="1" applyBorder="1" applyAlignment="1">
      <alignment vertical="center" wrapText="1"/>
    </xf>
    <xf numFmtId="0" fontId="40" fillId="13" borderId="4" xfId="3" applyFont="1" applyFill="1" applyBorder="1" applyAlignment="1">
      <alignment horizontal="center" vertical="center" wrapText="1"/>
    </xf>
    <xf numFmtId="0" fontId="76" fillId="21" borderId="51" xfId="3" applyFont="1" applyFill="1" applyBorder="1" applyAlignment="1">
      <alignment horizontal="center" vertical="top" wrapText="1"/>
    </xf>
    <xf numFmtId="0" fontId="76" fillId="21" borderId="46" xfId="3" applyFont="1" applyFill="1" applyBorder="1" applyAlignment="1">
      <alignment horizontal="center" vertical="top" wrapText="1"/>
    </xf>
    <xf numFmtId="0" fontId="76" fillId="21" borderId="47" xfId="3" applyFont="1" applyFill="1" applyBorder="1" applyAlignment="1">
      <alignment horizontal="center" vertical="top" wrapText="1"/>
    </xf>
    <xf numFmtId="0" fontId="70" fillId="0" borderId="52" xfId="3" applyFont="1" applyBorder="1" applyAlignment="1">
      <alignment horizontal="left" vertical="center" wrapText="1"/>
    </xf>
    <xf numFmtId="0" fontId="70" fillId="0" borderId="8" xfId="3" applyFont="1" applyBorder="1" applyAlignment="1">
      <alignment horizontal="left" vertical="center" wrapText="1"/>
    </xf>
    <xf numFmtId="0" fontId="70" fillId="0" borderId="54" xfId="3" applyFont="1" applyBorder="1" applyAlignment="1">
      <alignment horizontal="left" vertical="center" wrapText="1"/>
    </xf>
    <xf numFmtId="0" fontId="70" fillId="0" borderId="9" xfId="3" applyFont="1" applyBorder="1" applyAlignment="1">
      <alignment horizontal="left" vertical="center" wrapText="1"/>
    </xf>
    <xf numFmtId="0" fontId="71" fillId="0" borderId="3" xfId="3" applyFont="1" applyBorder="1" applyAlignment="1">
      <alignment horizontal="center" vertical="center" wrapText="1"/>
    </xf>
    <xf numFmtId="0" fontId="71" fillId="0" borderId="8" xfId="3" applyFont="1" applyBorder="1" applyAlignment="1">
      <alignment horizontal="center" vertical="center" wrapText="1"/>
    </xf>
    <xf numFmtId="0" fontId="71" fillId="0" borderId="2" xfId="3" applyFont="1" applyBorder="1" applyAlignment="1">
      <alignment horizontal="center" vertical="center" wrapText="1"/>
    </xf>
    <xf numFmtId="0" fontId="71" fillId="0" borderId="8" xfId="3" applyFont="1" applyBorder="1" applyAlignment="1">
      <alignment vertical="center" wrapText="1"/>
    </xf>
    <xf numFmtId="49" fontId="70" fillId="0" borderId="14" xfId="3" applyNumberFormat="1" applyFont="1" applyBorder="1" applyAlignment="1">
      <alignment horizontal="center" vertical="center" wrapText="1"/>
    </xf>
    <xf numFmtId="49" fontId="70" fillId="0" borderId="9" xfId="3" applyNumberFormat="1" applyFont="1" applyBorder="1" applyAlignment="1">
      <alignment horizontal="center" vertical="center" wrapText="1"/>
    </xf>
    <xf numFmtId="49" fontId="70" fillId="0" borderId="15" xfId="3" applyNumberFormat="1" applyFont="1" applyBorder="1" applyAlignment="1">
      <alignment horizontal="center" vertical="center" wrapText="1"/>
    </xf>
    <xf numFmtId="49" fontId="72" fillId="0" borderId="14" xfId="3" applyNumberFormat="1" applyFont="1" applyBorder="1" applyAlignment="1">
      <alignment horizontal="center" vertical="center" wrapText="1"/>
    </xf>
    <xf numFmtId="49" fontId="72" fillId="0" borderId="15" xfId="3" applyNumberFormat="1" applyFont="1" applyBorder="1" applyAlignment="1">
      <alignment horizontal="center" vertical="center" wrapText="1"/>
    </xf>
    <xf numFmtId="49" fontId="73" fillId="0" borderId="0" xfId="3" applyNumberFormat="1" applyFont="1" applyAlignment="1">
      <alignment horizontal="center" vertical="center" wrapText="1"/>
    </xf>
    <xf numFmtId="49" fontId="73" fillId="0" borderId="11" xfId="3" applyNumberFormat="1" applyFont="1" applyBorder="1" applyAlignment="1">
      <alignment horizontal="center" vertical="center" wrapText="1"/>
    </xf>
    <xf numFmtId="49" fontId="73" fillId="0" borderId="55" xfId="3" applyNumberFormat="1" applyFont="1" applyBorder="1" applyAlignment="1">
      <alignment horizontal="center" vertical="center" wrapText="1"/>
    </xf>
    <xf numFmtId="49" fontId="73" fillId="0" borderId="14" xfId="3" applyNumberFormat="1" applyFont="1" applyBorder="1" applyAlignment="1">
      <alignment horizontal="center" vertical="center" wrapText="1"/>
    </xf>
    <xf numFmtId="49" fontId="73" fillId="0" borderId="56" xfId="3" applyNumberFormat="1" applyFont="1" applyBorder="1" applyAlignment="1">
      <alignment horizontal="center" vertical="center" wrapText="1"/>
    </xf>
    <xf numFmtId="0" fontId="72" fillId="0" borderId="52" xfId="3" applyFont="1" applyBorder="1" applyAlignment="1">
      <alignment horizontal="left" vertical="center"/>
    </xf>
    <xf numFmtId="0" fontId="72" fillId="0" borderId="8" xfId="3" applyFont="1" applyBorder="1" applyAlignment="1">
      <alignment horizontal="left" vertical="center"/>
    </xf>
    <xf numFmtId="0" fontId="72" fillId="0" borderId="2" xfId="3" applyFont="1" applyBorder="1" applyAlignment="1">
      <alignment horizontal="left" vertical="center"/>
    </xf>
    <xf numFmtId="0" fontId="72" fillId="0" borderId="4" xfId="3" applyFont="1" applyBorder="1" applyAlignment="1">
      <alignment horizontal="center" vertical="center" wrapText="1"/>
    </xf>
    <xf numFmtId="0" fontId="73" fillId="0" borderId="3" xfId="3" applyFont="1" applyBorder="1" applyAlignment="1">
      <alignment horizontal="center" vertical="center"/>
    </xf>
    <xf numFmtId="0" fontId="73" fillId="0" borderId="2" xfId="3" applyFont="1" applyBorder="1" applyAlignment="1">
      <alignment horizontal="center" vertical="center"/>
    </xf>
    <xf numFmtId="0" fontId="73" fillId="0" borderId="14" xfId="3" applyFont="1" applyBorder="1" applyAlignment="1">
      <alignment horizontal="center" vertical="center"/>
    </xf>
    <xf numFmtId="0" fontId="73" fillId="0" borderId="15" xfId="3" applyFont="1" applyBorder="1" applyAlignment="1">
      <alignment horizontal="center" vertical="center"/>
    </xf>
    <xf numFmtId="0" fontId="77" fillId="22" borderId="5" xfId="3" applyFont="1" applyFill="1" applyBorder="1" applyAlignment="1">
      <alignment horizontal="left" vertical="center" wrapText="1"/>
    </xf>
    <xf numFmtId="0" fontId="77" fillId="22" borderId="1" xfId="3" applyFont="1" applyFill="1" applyBorder="1" applyAlignment="1">
      <alignment horizontal="left" vertical="center" wrapText="1"/>
    </xf>
    <xf numFmtId="0" fontId="77" fillId="22" borderId="6" xfId="3" applyFont="1" applyFill="1" applyBorder="1" applyAlignment="1">
      <alignment horizontal="left" vertical="center" wrapText="1"/>
    </xf>
    <xf numFmtId="0" fontId="72" fillId="0" borderId="54" xfId="3" applyFont="1" applyBorder="1" applyAlignment="1">
      <alignment horizontal="left" vertical="center"/>
    </xf>
    <xf numFmtId="0" fontId="72" fillId="0" borderId="9" xfId="3" applyFont="1" applyBorder="1" applyAlignment="1">
      <alignment horizontal="left" vertical="center"/>
    </xf>
    <xf numFmtId="0" fontId="72" fillId="0" borderId="15" xfId="3" applyFont="1" applyBorder="1" applyAlignment="1">
      <alignment horizontal="left" vertical="center"/>
    </xf>
    <xf numFmtId="0" fontId="72" fillId="0" borderId="4" xfId="3" applyFont="1" applyBorder="1" applyAlignment="1">
      <alignment vertical="center" wrapText="1"/>
    </xf>
    <xf numFmtId="0" fontId="72" fillId="0" borderId="48" xfId="3" applyFont="1" applyBorder="1" applyAlignment="1">
      <alignment vertical="center" wrapText="1"/>
    </xf>
    <xf numFmtId="0" fontId="70" fillId="0" borderId="57" xfId="3" applyFont="1" applyBorder="1" applyAlignment="1">
      <alignment horizontal="left" vertical="center" wrapText="1"/>
    </xf>
    <xf numFmtId="0" fontId="70" fillId="0" borderId="0" xfId="3" applyFont="1" applyAlignment="1">
      <alignment horizontal="left" vertical="center" wrapText="1"/>
    </xf>
    <xf numFmtId="0" fontId="72" fillId="0" borderId="13" xfId="3" applyFont="1" applyBorder="1" applyAlignment="1">
      <alignment horizontal="center" vertical="center" wrapText="1"/>
    </xf>
    <xf numFmtId="0" fontId="72" fillId="22" borderId="3" xfId="3" applyFont="1" applyFill="1" applyBorder="1" applyAlignment="1">
      <alignment horizontal="center" vertical="center" wrapText="1"/>
    </xf>
    <xf numFmtId="0" fontId="72" fillId="22" borderId="2" xfId="3" applyFont="1" applyFill="1" applyBorder="1" applyAlignment="1">
      <alignment horizontal="center" vertical="center" wrapText="1"/>
    </xf>
    <xf numFmtId="0" fontId="72" fillId="22" borderId="11" xfId="3" applyFont="1" applyFill="1" applyBorder="1" applyAlignment="1">
      <alignment horizontal="center" vertical="center" wrapText="1"/>
    </xf>
    <xf numFmtId="0" fontId="72" fillId="22" borderId="10" xfId="3" applyFont="1" applyFill="1" applyBorder="1" applyAlignment="1">
      <alignment horizontal="center" vertical="center" wrapText="1"/>
    </xf>
    <xf numFmtId="0" fontId="70" fillId="0" borderId="4" xfId="3" applyFont="1" applyBorder="1" applyAlignment="1">
      <alignment horizontal="center" vertical="center" wrapText="1"/>
    </xf>
    <xf numFmtId="0" fontId="70" fillId="0" borderId="48" xfId="3" applyFont="1" applyBorder="1" applyAlignment="1">
      <alignment horizontal="center" vertical="center" wrapText="1"/>
    </xf>
    <xf numFmtId="176" fontId="73" fillId="0" borderId="11" xfId="3" applyNumberFormat="1" applyFont="1" applyBorder="1" applyAlignment="1">
      <alignment horizontal="center" vertical="center" wrapText="1"/>
    </xf>
    <xf numFmtId="176" fontId="73" fillId="0" borderId="10" xfId="3" applyNumberFormat="1" applyFont="1" applyBorder="1" applyAlignment="1">
      <alignment horizontal="center" vertical="center" wrapText="1"/>
    </xf>
    <xf numFmtId="176" fontId="70" fillId="0" borderId="5" xfId="3" applyNumberFormat="1" applyFont="1" applyBorder="1" applyAlignment="1">
      <alignment horizontal="center" vertical="center" wrapText="1"/>
    </xf>
    <xf numFmtId="176" fontId="70" fillId="0" borderId="6" xfId="3" applyNumberFormat="1" applyFont="1" applyBorder="1" applyAlignment="1">
      <alignment horizontal="center" vertical="center" wrapText="1"/>
    </xf>
    <xf numFmtId="176" fontId="73" fillId="0" borderId="5" xfId="3" applyNumberFormat="1" applyFont="1" applyBorder="1" applyAlignment="1">
      <alignment horizontal="center" vertical="center" wrapText="1"/>
    </xf>
    <xf numFmtId="176" fontId="73" fillId="0" borderId="58" xfId="3" applyNumberFormat="1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  <xf numFmtId="0" fontId="33" fillId="0" borderId="8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71" fillId="21" borderId="4" xfId="3" applyFont="1" applyFill="1" applyBorder="1" applyAlignment="1">
      <alignment horizontal="center" wrapText="1"/>
    </xf>
    <xf numFmtId="0" fontId="71" fillId="21" borderId="48" xfId="3" applyFont="1" applyFill="1" applyBorder="1" applyAlignment="1">
      <alignment horizontal="center" wrapText="1"/>
    </xf>
    <xf numFmtId="0" fontId="71" fillId="21" borderId="11" xfId="3" applyFont="1" applyFill="1" applyBorder="1" applyAlignment="1">
      <alignment horizontal="center" vertical="center" wrapText="1"/>
    </xf>
    <xf numFmtId="0" fontId="71" fillId="21" borderId="0" xfId="3" applyFont="1" applyFill="1" applyAlignment="1">
      <alignment horizontal="center" vertical="center" wrapText="1"/>
    </xf>
    <xf numFmtId="0" fontId="71" fillId="21" borderId="10" xfId="3" applyFont="1" applyFill="1" applyBorder="1" applyAlignment="1">
      <alignment horizontal="center" vertical="center" wrapText="1"/>
    </xf>
    <xf numFmtId="0" fontId="71" fillId="21" borderId="13" xfId="3" applyFont="1" applyFill="1" applyBorder="1" applyAlignment="1">
      <alignment horizontal="center" vertical="center" wrapText="1"/>
    </xf>
    <xf numFmtId="0" fontId="71" fillId="21" borderId="59" xfId="3" applyFont="1" applyFill="1" applyBorder="1" applyAlignment="1">
      <alignment horizontal="center" vertical="center" wrapText="1"/>
    </xf>
    <xf numFmtId="0" fontId="31" fillId="23" borderId="4" xfId="0" applyFont="1" applyFill="1" applyBorder="1" applyAlignment="1">
      <alignment horizontal="left" vertical="center" wrapText="1"/>
    </xf>
    <xf numFmtId="176" fontId="31" fillId="23" borderId="4" xfId="0" applyNumberFormat="1" applyFont="1" applyFill="1" applyBorder="1" applyAlignment="1">
      <alignment horizontal="center" vertical="center" wrapText="1"/>
    </xf>
    <xf numFmtId="0" fontId="71" fillId="21" borderId="52" xfId="3" applyFont="1" applyFill="1" applyBorder="1" applyAlignment="1">
      <alignment horizontal="center" vertical="center" wrapText="1"/>
    </xf>
    <xf numFmtId="0" fontId="71" fillId="21" borderId="57" xfId="3" applyFont="1" applyFill="1" applyBorder="1" applyAlignment="1">
      <alignment horizontal="center" vertical="center" wrapText="1"/>
    </xf>
    <xf numFmtId="0" fontId="71" fillId="21" borderId="3" xfId="3" applyFont="1" applyFill="1" applyBorder="1" applyAlignment="1">
      <alignment horizontal="center" vertical="center" wrapText="1"/>
    </xf>
    <xf numFmtId="0" fontId="71" fillId="21" borderId="8" xfId="3" applyFont="1" applyFill="1" applyBorder="1" applyAlignment="1">
      <alignment horizontal="center" vertical="center" wrapText="1"/>
    </xf>
    <xf numFmtId="0" fontId="71" fillId="21" borderId="2" xfId="3" applyFont="1" applyFill="1" applyBorder="1" applyAlignment="1">
      <alignment horizontal="center" vertical="center" wrapText="1"/>
    </xf>
    <xf numFmtId="0" fontId="71" fillId="21" borderId="4" xfId="3" applyFont="1" applyFill="1" applyBorder="1" applyAlignment="1">
      <alignment horizontal="center" vertical="center" wrapText="1"/>
    </xf>
    <xf numFmtId="176" fontId="71" fillId="21" borderId="4" xfId="3" applyNumberFormat="1" applyFont="1" applyFill="1" applyBorder="1" applyAlignment="1">
      <alignment horizontal="center" vertical="center" wrapText="1"/>
    </xf>
    <xf numFmtId="176" fontId="71" fillId="21" borderId="13" xfId="3" applyNumberFormat="1" applyFont="1" applyFill="1" applyBorder="1" applyAlignment="1">
      <alignment horizontal="center" vertical="center" wrapText="1"/>
    </xf>
    <xf numFmtId="0" fontId="33" fillId="0" borderId="4" xfId="0" applyFont="1" applyBorder="1" applyAlignment="1">
      <alignment horizontal="left" vertical="center" wrapText="1"/>
    </xf>
    <xf numFmtId="4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0" fontId="33" fillId="0" borderId="5" xfId="0" applyFont="1" applyBorder="1" applyAlignment="1">
      <alignment horizontal="left" vertical="center" wrapText="1"/>
    </xf>
    <xf numFmtId="0" fontId="33" fillId="0" borderId="1" xfId="0" applyFont="1" applyBorder="1" applyAlignment="1">
      <alignment horizontal="left" vertical="center" wrapText="1"/>
    </xf>
    <xf numFmtId="0" fontId="33" fillId="0" borderId="6" xfId="0" applyFont="1" applyBorder="1" applyAlignment="1">
      <alignment horizontal="left" vertical="center" wrapText="1"/>
    </xf>
    <xf numFmtId="4" fontId="0" fillId="0" borderId="12" xfId="0" applyNumberFormat="1" applyBorder="1" applyAlignment="1">
      <alignment horizontal="center" vertical="center"/>
    </xf>
    <xf numFmtId="0" fontId="33" fillId="0" borderId="12" xfId="0" applyFont="1" applyBorder="1" applyAlignment="1">
      <alignment horizontal="center" vertical="center" wrapText="1"/>
    </xf>
    <xf numFmtId="176" fontId="0" fillId="0" borderId="12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69" fillId="0" borderId="5" xfId="0" applyFont="1" applyBorder="1" applyAlignment="1">
      <alignment horizontal="left" vertical="center" wrapText="1"/>
    </xf>
    <xf numFmtId="0" fontId="69" fillId="0" borderId="1" xfId="0" applyFont="1" applyBorder="1" applyAlignment="1">
      <alignment horizontal="left" vertical="center" wrapText="1"/>
    </xf>
    <xf numFmtId="0" fontId="69" fillId="0" borderId="6" xfId="0" applyFont="1" applyBorder="1" applyAlignment="1">
      <alignment horizontal="left" vertical="center" wrapText="1"/>
    </xf>
    <xf numFmtId="0" fontId="33" fillId="0" borderId="12" xfId="0" applyFont="1" applyBorder="1" applyAlignment="1">
      <alignment horizontal="left" vertical="center" wrapText="1"/>
    </xf>
    <xf numFmtId="0" fontId="74" fillId="0" borderId="3" xfId="3" applyFont="1" applyBorder="1" applyAlignment="1">
      <alignment horizontal="center" vertical="center" wrapText="1"/>
    </xf>
    <xf numFmtId="0" fontId="74" fillId="0" borderId="8" xfId="3" applyFont="1" applyBorder="1" applyAlignment="1">
      <alignment horizontal="center" vertical="center" wrapText="1"/>
    </xf>
    <xf numFmtId="0" fontId="74" fillId="0" borderId="53" xfId="3" applyFont="1" applyBorder="1" applyAlignment="1">
      <alignment horizontal="center" vertical="center" wrapText="1"/>
    </xf>
    <xf numFmtId="0" fontId="74" fillId="0" borderId="11" xfId="3" applyFont="1" applyBorder="1" applyAlignment="1">
      <alignment horizontal="center" vertical="center" wrapText="1"/>
    </xf>
    <xf numFmtId="0" fontId="74" fillId="0" borderId="0" xfId="3" applyFont="1" applyAlignment="1">
      <alignment horizontal="center" vertical="center" wrapText="1"/>
    </xf>
    <xf numFmtId="0" fontId="74" fillId="0" borderId="55" xfId="3" applyFont="1" applyBorder="1" applyAlignment="1">
      <alignment horizontal="center" vertical="center" wrapText="1"/>
    </xf>
    <xf numFmtId="0" fontId="71" fillId="0" borderId="11" xfId="3" applyFont="1" applyBorder="1" applyAlignment="1">
      <alignment horizontal="center" vertical="center" wrapText="1"/>
    </xf>
    <xf numFmtId="0" fontId="71" fillId="0" borderId="0" xfId="3" applyFont="1" applyAlignment="1">
      <alignment horizontal="center" vertical="center" wrapText="1"/>
    </xf>
    <xf numFmtId="0" fontId="71" fillId="0" borderId="10" xfId="3" applyFont="1" applyBorder="1" applyAlignment="1">
      <alignment horizontal="center" vertical="center" wrapText="1"/>
    </xf>
    <xf numFmtId="0" fontId="71" fillId="0" borderId="0" xfId="3" applyFont="1" applyAlignment="1">
      <alignment vertical="center" wrapText="1"/>
    </xf>
    <xf numFmtId="0" fontId="71" fillId="0" borderId="10" xfId="3" applyFont="1" applyBorder="1" applyAlignment="1">
      <alignment vertical="center" wrapText="1"/>
    </xf>
    <xf numFmtId="176" fontId="71" fillId="0" borderId="5" xfId="3" applyNumberFormat="1" applyFont="1" applyBorder="1" applyAlignment="1">
      <alignment horizontal="left" vertical="center"/>
    </xf>
    <xf numFmtId="176" fontId="71" fillId="0" borderId="1" xfId="3" applyNumberFormat="1" applyFont="1" applyBorder="1" applyAlignment="1">
      <alignment horizontal="left" vertical="center"/>
    </xf>
    <xf numFmtId="176" fontId="71" fillId="0" borderId="1" xfId="3" applyNumberFormat="1" applyFont="1" applyBorder="1" applyAlignment="1">
      <alignment horizontal="center" vertical="center"/>
    </xf>
    <xf numFmtId="176" fontId="71" fillId="0" borderId="58" xfId="3" applyNumberFormat="1" applyFont="1" applyBorder="1" applyAlignment="1">
      <alignment horizontal="center" vertical="center"/>
    </xf>
    <xf numFmtId="176" fontId="71" fillId="0" borderId="14" xfId="3" applyNumberFormat="1" applyFont="1" applyBorder="1" applyAlignment="1">
      <alignment horizontal="left" vertical="center"/>
    </xf>
    <xf numFmtId="176" fontId="71" fillId="0" borderId="9" xfId="3" applyNumberFormat="1" applyFont="1" applyBorder="1" applyAlignment="1">
      <alignment horizontal="left" vertical="center"/>
    </xf>
    <xf numFmtId="176" fontId="71" fillId="0" borderId="56" xfId="3" applyNumberFormat="1" applyFont="1" applyBorder="1" applyAlignment="1">
      <alignment horizontal="left" vertical="center"/>
    </xf>
    <xf numFmtId="0" fontId="71" fillId="0" borderId="52" xfId="3" applyFont="1" applyBorder="1" applyAlignment="1">
      <alignment horizontal="left" vertical="center" wrapText="1"/>
    </xf>
    <xf numFmtId="0" fontId="71" fillId="0" borderId="8" xfId="3" applyFont="1" applyBorder="1" applyAlignment="1">
      <alignment horizontal="left" vertical="center" wrapText="1"/>
    </xf>
    <xf numFmtId="0" fontId="71" fillId="0" borderId="2" xfId="3" applyFont="1" applyBorder="1" applyAlignment="1">
      <alignment horizontal="left" vertical="center" wrapText="1"/>
    </xf>
    <xf numFmtId="0" fontId="71" fillId="0" borderId="57" xfId="3" applyFont="1" applyBorder="1" applyAlignment="1">
      <alignment horizontal="left" vertical="center" wrapText="1"/>
    </xf>
    <xf numFmtId="0" fontId="71" fillId="0" borderId="0" xfId="3" applyFont="1" applyAlignment="1">
      <alignment horizontal="left" vertical="center" wrapText="1"/>
    </xf>
    <xf numFmtId="0" fontId="71" fillId="0" borderId="10" xfId="3" applyFont="1" applyBorder="1" applyAlignment="1">
      <alignment horizontal="left" vertical="center" wrapText="1"/>
    </xf>
    <xf numFmtId="0" fontId="71" fillId="0" borderId="8" xfId="3" applyFont="1" applyBorder="1" applyAlignment="1">
      <alignment vertical="top" wrapText="1"/>
    </xf>
    <xf numFmtId="0" fontId="71" fillId="0" borderId="0" xfId="3" applyFont="1" applyAlignment="1">
      <alignment vertical="top" wrapText="1"/>
    </xf>
    <xf numFmtId="0" fontId="71" fillId="0" borderId="3" xfId="3" applyFont="1" applyBorder="1" applyAlignment="1">
      <alignment horizontal="left" vertical="center"/>
    </xf>
    <xf numFmtId="0" fontId="71" fillId="0" borderId="2" xfId="3" applyFont="1" applyBorder="1" applyAlignment="1">
      <alignment horizontal="left" vertical="center"/>
    </xf>
    <xf numFmtId="0" fontId="71" fillId="0" borderId="2" xfId="3" applyFont="1" applyBorder="1" applyAlignment="1">
      <alignment vertical="center" wrapText="1"/>
    </xf>
    <xf numFmtId="176" fontId="74" fillId="0" borderId="5" xfId="3" applyNumberFormat="1" applyFont="1" applyBorder="1" applyAlignment="1">
      <alignment horizontal="center" vertical="top" wrapText="1"/>
    </xf>
    <xf numFmtId="176" fontId="74" fillId="0" borderId="6" xfId="3" applyNumberFormat="1" applyFont="1" applyBorder="1" applyAlignment="1">
      <alignment horizontal="center" vertical="top" wrapText="1"/>
    </xf>
    <xf numFmtId="0" fontId="71" fillId="0" borderId="60" xfId="3" applyFont="1" applyBorder="1" applyAlignment="1">
      <alignment horizontal="center" vertical="center" wrapText="1"/>
    </xf>
    <xf numFmtId="0" fontId="71" fillId="0" borderId="61" xfId="3" applyFont="1" applyBorder="1" applyAlignment="1">
      <alignment horizontal="center" vertical="center" wrapText="1"/>
    </xf>
    <xf numFmtId="0" fontId="71" fillId="0" borderId="49" xfId="3" applyFont="1" applyBorder="1" applyAlignment="1">
      <alignment horizontal="center" vertical="center" wrapText="1"/>
    </xf>
    <xf numFmtId="0" fontId="71" fillId="0" borderId="50" xfId="3" applyFont="1" applyBorder="1" applyAlignment="1">
      <alignment horizontal="center" vertical="center" wrapText="1"/>
    </xf>
    <xf numFmtId="0" fontId="75" fillId="0" borderId="61" xfId="3" applyFont="1" applyBorder="1" applyAlignment="1">
      <alignment horizontal="center" vertical="center" wrapText="1"/>
    </xf>
    <xf numFmtId="0" fontId="71" fillId="0" borderId="57" xfId="3" applyFont="1" applyBorder="1" applyAlignment="1">
      <alignment horizontal="center" vertical="top" wrapText="1"/>
    </xf>
    <xf numFmtId="0" fontId="71" fillId="0" borderId="0" xfId="3" applyFont="1" applyAlignment="1">
      <alignment horizontal="center" vertical="top" wrapText="1"/>
    </xf>
    <xf numFmtId="0" fontId="71" fillId="0" borderId="10" xfId="3" applyFont="1" applyBorder="1" applyAlignment="1">
      <alignment horizontal="center" vertical="top" wrapText="1"/>
    </xf>
    <xf numFmtId="0" fontId="71" fillId="0" borderId="54" xfId="3" applyFont="1" applyBorder="1" applyAlignment="1">
      <alignment horizontal="center" vertical="top" wrapText="1"/>
    </xf>
    <xf numFmtId="0" fontId="71" fillId="0" borderId="9" xfId="3" applyFont="1" applyBorder="1" applyAlignment="1">
      <alignment horizontal="center" vertical="top" wrapText="1"/>
    </xf>
    <xf numFmtId="0" fontId="71" fillId="0" borderId="15" xfId="3" applyFont="1" applyBorder="1" applyAlignment="1">
      <alignment horizontal="center" vertical="top" wrapText="1"/>
    </xf>
    <xf numFmtId="0" fontId="71" fillId="0" borderId="14" xfId="3" applyFont="1" applyBorder="1" applyAlignment="1">
      <alignment horizontal="center" vertical="center" wrapText="1"/>
    </xf>
    <xf numFmtId="0" fontId="71" fillId="0" borderId="9" xfId="3" applyFont="1" applyBorder="1" applyAlignment="1">
      <alignment horizontal="center" vertical="center" wrapText="1"/>
    </xf>
    <xf numFmtId="0" fontId="71" fillId="0" borderId="15" xfId="3" applyFont="1" applyBorder="1" applyAlignment="1">
      <alignment horizontal="center" vertical="center" wrapText="1"/>
    </xf>
    <xf numFmtId="0" fontId="28" fillId="0" borderId="0" xfId="67" applyFont="1" applyAlignment="1">
      <alignment horizontal="center"/>
    </xf>
    <xf numFmtId="10" fontId="59" fillId="20" borderId="29" xfId="70" applyNumberFormat="1" applyFont="1" applyFill="1" applyBorder="1" applyAlignment="1">
      <alignment horizontal="center" vertical="center"/>
    </xf>
    <xf numFmtId="0" fontId="4" fillId="20" borderId="25" xfId="67" applyFont="1" applyFill="1" applyBorder="1" applyAlignment="1">
      <alignment horizontal="justify" vertical="center" wrapText="1"/>
    </xf>
    <xf numFmtId="0" fontId="4" fillId="20" borderId="26" xfId="67" applyFont="1" applyFill="1" applyBorder="1" applyAlignment="1">
      <alignment horizontal="justify" vertical="center" wrapText="1"/>
    </xf>
    <xf numFmtId="0" fontId="4" fillId="20" borderId="27" xfId="67" applyFont="1" applyFill="1" applyBorder="1" applyAlignment="1">
      <alignment horizontal="justify" vertical="center" wrapText="1"/>
    </xf>
    <xf numFmtId="0" fontId="29" fillId="0" borderId="8" xfId="67" applyFont="1" applyBorder="1" applyAlignment="1">
      <alignment horizontal="center"/>
    </xf>
    <xf numFmtId="0" fontId="29" fillId="0" borderId="8" xfId="67" applyFont="1" applyBorder="1" applyAlignment="1">
      <alignment horizontal="center" wrapText="1"/>
    </xf>
    <xf numFmtId="0" fontId="59" fillId="18" borderId="25" xfId="67" applyFont="1" applyFill="1" applyBorder="1" applyAlignment="1">
      <alignment horizontal="center" vertical="center"/>
    </xf>
    <xf numFmtId="0" fontId="59" fillId="18" borderId="26" xfId="67" applyFont="1" applyFill="1" applyBorder="1" applyAlignment="1">
      <alignment horizontal="center" vertical="center"/>
    </xf>
    <xf numFmtId="0" fontId="59" fillId="18" borderId="27" xfId="67" applyFont="1" applyFill="1" applyBorder="1" applyAlignment="1">
      <alignment horizontal="center" vertical="center"/>
    </xf>
    <xf numFmtId="0" fontId="4" fillId="0" borderId="25" xfId="67" applyFont="1" applyBorder="1" applyAlignment="1">
      <alignment horizontal="left" vertical="center"/>
    </xf>
    <xf numFmtId="0" fontId="4" fillId="0" borderId="26" xfId="67" applyFont="1" applyBorder="1" applyAlignment="1">
      <alignment horizontal="left" vertical="center"/>
    </xf>
    <xf numFmtId="0" fontId="4" fillId="0" borderId="27" xfId="67" applyFont="1" applyBorder="1" applyAlignment="1">
      <alignment horizontal="left" vertical="center"/>
    </xf>
    <xf numFmtId="0" fontId="59" fillId="0" borderId="36" xfId="67" applyFont="1" applyBorder="1" applyAlignment="1">
      <alignment horizontal="center" vertical="center"/>
    </xf>
    <xf numFmtId="0" fontId="59" fillId="0" borderId="37" xfId="67" applyFont="1" applyBorder="1" applyAlignment="1">
      <alignment horizontal="center" vertical="center"/>
    </xf>
    <xf numFmtId="0" fontId="59" fillId="0" borderId="41" xfId="67" applyFont="1" applyBorder="1" applyAlignment="1">
      <alignment horizontal="center" vertical="center"/>
    </xf>
    <xf numFmtId="0" fontId="59" fillId="0" borderId="42" xfId="67" applyFont="1" applyBorder="1" applyAlignment="1">
      <alignment horizontal="center" vertical="center"/>
    </xf>
    <xf numFmtId="0" fontId="66" fillId="18" borderId="38" xfId="67" applyFont="1" applyFill="1" applyBorder="1" applyAlignment="1">
      <alignment horizontal="center" vertical="center"/>
    </xf>
    <xf numFmtId="0" fontId="66" fillId="18" borderId="39" xfId="67" applyFont="1" applyFill="1" applyBorder="1" applyAlignment="1">
      <alignment horizontal="center" vertical="center"/>
    </xf>
    <xf numFmtId="0" fontId="66" fillId="18" borderId="40" xfId="67" applyFont="1" applyFill="1" applyBorder="1" applyAlignment="1">
      <alignment horizontal="center" vertical="center"/>
    </xf>
    <xf numFmtId="0" fontId="59" fillId="18" borderId="43" xfId="67" applyFont="1" applyFill="1" applyBorder="1" applyAlignment="1">
      <alignment horizontal="center" vertical="center"/>
    </xf>
    <xf numFmtId="0" fontId="59" fillId="18" borderId="44" xfId="67" applyFont="1" applyFill="1" applyBorder="1" applyAlignment="1">
      <alignment horizontal="center" vertical="center"/>
    </xf>
    <xf numFmtId="0" fontId="59" fillId="18" borderId="45" xfId="67" applyFont="1" applyFill="1" applyBorder="1" applyAlignment="1">
      <alignment horizontal="center" vertical="center"/>
    </xf>
    <xf numFmtId="0" fontId="4" fillId="0" borderId="25" xfId="67" applyFont="1" applyBorder="1" applyAlignment="1">
      <alignment horizontal="right" vertical="center"/>
    </xf>
    <xf numFmtId="0" fontId="4" fillId="0" borderId="32" xfId="67" applyFont="1" applyBorder="1" applyAlignment="1">
      <alignment horizontal="right" vertical="center"/>
    </xf>
    <xf numFmtId="178" fontId="59" fillId="0" borderId="30" xfId="70" applyNumberFormat="1" applyFont="1" applyBorder="1" applyAlignment="1">
      <alignment horizontal="center" vertical="center"/>
    </xf>
    <xf numFmtId="178" fontId="59" fillId="0" borderId="33" xfId="70" applyNumberFormat="1" applyFont="1" applyBorder="1" applyAlignment="1">
      <alignment horizontal="center" vertical="center"/>
    </xf>
    <xf numFmtId="178" fontId="59" fillId="0" borderId="34" xfId="70" applyNumberFormat="1" applyFont="1" applyBorder="1" applyAlignment="1">
      <alignment horizontal="center" vertical="center"/>
    </xf>
    <xf numFmtId="10" fontId="59" fillId="20" borderId="36" xfId="70" applyNumberFormat="1" applyFont="1" applyFill="1" applyBorder="1" applyAlignment="1">
      <alignment horizontal="center" vertical="center"/>
    </xf>
    <xf numFmtId="10" fontId="59" fillId="20" borderId="37" xfId="70" applyNumberFormat="1" applyFont="1" applyFill="1" applyBorder="1" applyAlignment="1">
      <alignment horizontal="center" vertical="center"/>
    </xf>
    <xf numFmtId="10" fontId="59" fillId="20" borderId="41" xfId="70" applyNumberFormat="1" applyFont="1" applyFill="1" applyBorder="1" applyAlignment="1">
      <alignment horizontal="center" vertical="center"/>
    </xf>
    <xf numFmtId="10" fontId="59" fillId="20" borderId="42" xfId="70" applyNumberFormat="1" applyFont="1" applyFill="1" applyBorder="1" applyAlignment="1">
      <alignment horizontal="center" vertical="center"/>
    </xf>
    <xf numFmtId="0" fontId="61" fillId="0" borderId="3" xfId="67" applyFont="1" applyBorder="1" applyAlignment="1">
      <alignment horizontal="center"/>
    </xf>
    <xf numFmtId="0" fontId="61" fillId="0" borderId="8" xfId="67" applyFont="1" applyBorder="1" applyAlignment="1">
      <alignment horizontal="center"/>
    </xf>
    <xf numFmtId="0" fontId="61" fillId="0" borderId="2" xfId="67" applyFont="1" applyBorder="1" applyAlignment="1">
      <alignment horizontal="center"/>
    </xf>
    <xf numFmtId="0" fontId="62" fillId="18" borderId="25" xfId="67" applyFont="1" applyFill="1" applyBorder="1" applyAlignment="1">
      <alignment horizontal="center" vertical="center" wrapText="1"/>
    </xf>
    <xf numFmtId="0" fontId="62" fillId="18" borderId="26" xfId="67" applyFont="1" applyFill="1" applyBorder="1" applyAlignment="1">
      <alignment horizontal="center" vertical="center" wrapText="1"/>
    </xf>
    <xf numFmtId="0" fontId="62" fillId="18" borderId="27" xfId="67" applyFont="1" applyFill="1" applyBorder="1" applyAlignment="1">
      <alignment horizontal="center" vertical="center" wrapText="1"/>
    </xf>
    <xf numFmtId="0" fontId="63" fillId="19" borderId="28" xfId="67" applyFont="1" applyFill="1" applyBorder="1" applyAlignment="1">
      <alignment horizontal="center" vertical="center" wrapText="1"/>
    </xf>
    <xf numFmtId="0" fontId="63" fillId="19" borderId="29" xfId="67" applyFont="1" applyFill="1" applyBorder="1" applyAlignment="1">
      <alignment horizontal="center" vertical="center" wrapText="1"/>
    </xf>
    <xf numFmtId="0" fontId="63" fillId="19" borderId="29" xfId="67" applyFont="1" applyFill="1" applyBorder="1" applyAlignment="1">
      <alignment horizontal="center" vertical="center"/>
    </xf>
    <xf numFmtId="0" fontId="63" fillId="19" borderId="30" xfId="67" applyFont="1" applyFill="1" applyBorder="1" applyAlignment="1">
      <alignment horizontal="center" vertical="center" wrapText="1"/>
    </xf>
    <xf numFmtId="0" fontId="63" fillId="19" borderId="33" xfId="67" applyFont="1" applyFill="1" applyBorder="1" applyAlignment="1">
      <alignment horizontal="center" vertical="center" wrapText="1"/>
    </xf>
    <xf numFmtId="0" fontId="63" fillId="19" borderId="34" xfId="67" applyFont="1" applyFill="1" applyBorder="1" applyAlignment="1">
      <alignment horizontal="center" vertical="center" wrapText="1"/>
    </xf>
    <xf numFmtId="0" fontId="63" fillId="19" borderId="31" xfId="67" applyFont="1" applyFill="1" applyBorder="1" applyAlignment="1">
      <alignment horizontal="center" vertical="center"/>
    </xf>
    <xf numFmtId="0" fontId="63" fillId="19" borderId="26" xfId="67" applyFont="1" applyFill="1" applyBorder="1" applyAlignment="1">
      <alignment horizontal="center" vertical="center"/>
    </xf>
    <xf numFmtId="0" fontId="63" fillId="19" borderId="32" xfId="67" applyFont="1" applyFill="1" applyBorder="1" applyAlignment="1">
      <alignment horizontal="center" vertical="center"/>
    </xf>
  </cellXfs>
  <cellStyles count="71">
    <cellStyle name="60% - Accent1" xfId="10" xr:uid="{00000000-0005-0000-0000-000000000000}"/>
    <cellStyle name="Accent1" xfId="11" xr:uid="{00000000-0005-0000-0000-000001000000}"/>
    <cellStyle name="Check Cell" xfId="12" xr:uid="{00000000-0005-0000-0000-000002000000}"/>
    <cellStyle name="Data" xfId="13" xr:uid="{00000000-0005-0000-0000-000003000000}"/>
    <cellStyle name="Euro" xfId="14" xr:uid="{00000000-0005-0000-0000-000004000000}"/>
    <cellStyle name="Excel Built-in Normal" xfId="15" xr:uid="{00000000-0005-0000-0000-000005000000}"/>
    <cellStyle name="Excel Built-in Normal 1" xfId="16" xr:uid="{00000000-0005-0000-0000-000006000000}"/>
    <cellStyle name="Excel_BuiltIn_Comma" xfId="17" xr:uid="{00000000-0005-0000-0000-000007000000}"/>
    <cellStyle name="Fixo" xfId="18" xr:uid="{00000000-0005-0000-0000-000008000000}"/>
    <cellStyle name="Good" xfId="19" xr:uid="{00000000-0005-0000-0000-000009000000}"/>
    <cellStyle name="HEADER" xfId="20" xr:uid="{00000000-0005-0000-0000-00000A000000}"/>
    <cellStyle name="Input" xfId="21" xr:uid="{00000000-0005-0000-0000-00000B000000}"/>
    <cellStyle name="Linked Cell" xfId="22" xr:uid="{00000000-0005-0000-0000-00000C000000}"/>
    <cellStyle name="Milliers [0]_after_discount" xfId="23" xr:uid="{00000000-0005-0000-0000-00000D000000}"/>
    <cellStyle name="Milliers_after_discount" xfId="24" xr:uid="{00000000-0005-0000-0000-00000E000000}"/>
    <cellStyle name="Model" xfId="25" xr:uid="{00000000-0005-0000-0000-00000F000000}"/>
    <cellStyle name="Moeda" xfId="66" builtinId="4"/>
    <cellStyle name="Moeda 2" xfId="26" xr:uid="{00000000-0005-0000-0000-000011000000}"/>
    <cellStyle name="Moeda 3" xfId="27" xr:uid="{00000000-0005-0000-0000-000012000000}"/>
    <cellStyle name="Monétaire [0]_after_discount" xfId="28" xr:uid="{00000000-0005-0000-0000-000013000000}"/>
    <cellStyle name="Monétaire_after_discount" xfId="29" xr:uid="{00000000-0005-0000-0000-000014000000}"/>
    <cellStyle name="Neutral" xfId="30" xr:uid="{00000000-0005-0000-0000-000015000000}"/>
    <cellStyle name="Normal" xfId="0" builtinId="0"/>
    <cellStyle name="Normal 10" xfId="67" xr:uid="{00000000-0005-0000-0000-000017000000}"/>
    <cellStyle name="Normal 2" xfId="3" xr:uid="{00000000-0005-0000-0000-000018000000}"/>
    <cellStyle name="Normal 2 2" xfId="31" xr:uid="{00000000-0005-0000-0000-000019000000}"/>
    <cellStyle name="Normal 2 2 2" xfId="64" xr:uid="{00000000-0005-0000-0000-00001A000000}"/>
    <cellStyle name="Normal 2 3" xfId="63" xr:uid="{00000000-0005-0000-0000-00001B000000}"/>
    <cellStyle name="Normal 3" xfId="32" xr:uid="{00000000-0005-0000-0000-00001C000000}"/>
    <cellStyle name="Normal 4" xfId="33" xr:uid="{00000000-0005-0000-0000-00001D000000}"/>
    <cellStyle name="Normal 4 2" xfId="68" xr:uid="{00000000-0005-0000-0000-00001E000000}"/>
    <cellStyle name="Normal_orç águaFAlameidaII " xfId="6" xr:uid="{00000000-0005-0000-0000-00001F000000}"/>
    <cellStyle name="Note" xfId="34" xr:uid="{00000000-0005-0000-0000-000020000000}"/>
    <cellStyle name="Œ…‹æØ‚è [0.00]_COST_SUM" xfId="35" xr:uid="{00000000-0005-0000-0000-000021000000}"/>
    <cellStyle name="Œ…‹æØ‚è_COST_SUM" xfId="36" xr:uid="{00000000-0005-0000-0000-000022000000}"/>
    <cellStyle name="Percentual" xfId="37" xr:uid="{00000000-0005-0000-0000-000023000000}"/>
    <cellStyle name="Ponto" xfId="38" xr:uid="{00000000-0005-0000-0000-000024000000}"/>
    <cellStyle name="Porcentagem" xfId="1" builtinId="5"/>
    <cellStyle name="Porcentagem 2" xfId="39" xr:uid="{00000000-0005-0000-0000-000026000000}"/>
    <cellStyle name="Porcentagem 2 2" xfId="7" xr:uid="{00000000-0005-0000-0000-000027000000}"/>
    <cellStyle name="Porcentagem 2 2 2" xfId="69" xr:uid="{00000000-0005-0000-0000-000028000000}"/>
    <cellStyle name="Porcentagem 2 2 3" xfId="70" xr:uid="{00000000-0005-0000-0000-000029000000}"/>
    <cellStyle name="Porcentagem 3" xfId="40" xr:uid="{00000000-0005-0000-0000-00002A000000}"/>
    <cellStyle name="Porcentagem 3 2" xfId="41" xr:uid="{00000000-0005-0000-0000-00002B000000}"/>
    <cellStyle name="Porcentagem 4" xfId="42" xr:uid="{00000000-0005-0000-0000-00002C000000}"/>
    <cellStyle name="Porcentagem 5" xfId="43" xr:uid="{00000000-0005-0000-0000-00002D000000}"/>
    <cellStyle name="Separador de m" xfId="44" xr:uid="{00000000-0005-0000-0000-00002E000000}"/>
    <cellStyle name="Separador de milhares 2" xfId="5" xr:uid="{00000000-0005-0000-0000-00002F000000}"/>
    <cellStyle name="Separador de milhares 2 2" xfId="9" xr:uid="{00000000-0005-0000-0000-000030000000}"/>
    <cellStyle name="Separador de milhares 3" xfId="8" xr:uid="{00000000-0005-0000-0000-000031000000}"/>
    <cellStyle name="Separador de milhares 3 2" xfId="45" xr:uid="{00000000-0005-0000-0000-000032000000}"/>
    <cellStyle name="Separador de milhares 4" xfId="46" xr:uid="{00000000-0005-0000-0000-000033000000}"/>
    <cellStyle name="Separador de milhares 5" xfId="47" xr:uid="{00000000-0005-0000-0000-000034000000}"/>
    <cellStyle name="Separador de milhares 6" xfId="48" xr:uid="{00000000-0005-0000-0000-000035000000}"/>
    <cellStyle name="Separador de milhares 6 2" xfId="49" xr:uid="{00000000-0005-0000-0000-000036000000}"/>
    <cellStyle name="Separador de milhares 7" xfId="50" xr:uid="{00000000-0005-0000-0000-000037000000}"/>
    <cellStyle name="Separador de milhares_Modelo Orçamento" xfId="4" xr:uid="{00000000-0005-0000-0000-000038000000}"/>
    <cellStyle name="subhead" xfId="51" xr:uid="{00000000-0005-0000-0000-000039000000}"/>
    <cellStyle name="SUBTIT" xfId="52" xr:uid="{00000000-0005-0000-0000-00003A000000}"/>
    <cellStyle name="SUBTIT 2" xfId="53" xr:uid="{00000000-0005-0000-0000-00003B000000}"/>
    <cellStyle name="Título 1 1" xfId="54" xr:uid="{00000000-0005-0000-0000-00003C000000}"/>
    <cellStyle name="Titulo1" xfId="55" xr:uid="{00000000-0005-0000-0000-00003D000000}"/>
    <cellStyle name="Titulo2" xfId="56" xr:uid="{00000000-0005-0000-0000-00003E000000}"/>
    <cellStyle name="Vírgula" xfId="2" builtinId="3"/>
    <cellStyle name="Vírgula 2" xfId="57" xr:uid="{00000000-0005-0000-0000-000040000000}"/>
    <cellStyle name="Vírgula 2 2" xfId="58" xr:uid="{00000000-0005-0000-0000-000041000000}"/>
    <cellStyle name="Vírgula 3" xfId="59" xr:uid="{00000000-0005-0000-0000-000042000000}"/>
    <cellStyle name="Vírgula 4" xfId="60" xr:uid="{00000000-0005-0000-0000-000043000000}"/>
    <cellStyle name="Vírgula 5" xfId="61" xr:uid="{00000000-0005-0000-0000-000044000000}"/>
    <cellStyle name="Vírgula 6" xfId="65" xr:uid="{00000000-0005-0000-0000-000045000000}"/>
    <cellStyle name="Warning Text" xfId="62" xr:uid="{00000000-0005-0000-0000-00004600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heetMetadata" Target="metadata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7\PMBF\CAL&#199;AMENTO%20SANTA%20TEREZINHA\PLANILHA%20M&#218;LTIPLA%202.3_BIAS%20FORTES_REV%200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projetos\Meus%20documentos\Planilhas\OR&#199;AMENTO%202.4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OneDrive\NOTEBOOK%20DELL\HD%20DO%20NOTEBOOK\HD%20EXTERNO%202022\2023\PM%20BOM%20JARDIM\CAL&#199;AMENTO%20TABO&#195;O%20ESTADUAL\Planilha%20CAL&#199;AMENTO%20ESTADUAL%20TABO&#195;O%20REV%2001B.xlsx" TargetMode="External"/><Relationship Id="rId1" Type="http://schemas.openxmlformats.org/officeDocument/2006/relationships/externalLinkPath" Target="file:///F:\OneDrive\NOTEBOOK%20DELL\HD%20DO%20NOTEBOOK\HD%20EXTERNO%202022\2023\PM%20BOM%20JARDIM\CAL&#199;AMENTO%20TABO&#195;O%20ESTADUAL\Planilha%20CAL&#199;AMENTO%20ESTADUAL%20TABO&#195;O%20REV%2001B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OneDrive\NOTEBOOK%20DELL\HD%20DO%20NOTEBOOK\HD%20EXTERNO%202022\2022\PM%20BOM%20JARDIM\CAL&#199;AMENTO%20TABOAO%20CONV%20931361_2022\CONV.%20ESTADUAL\PLANILHA%20CAL&#199;AMENTO%20TABO&#195;O_REV%20FINAL%20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al"/>
      <sheetName val="Novo!"/>
      <sheetName val="Dados"/>
      <sheetName val="BDI"/>
      <sheetName val="Orçamento"/>
      <sheetName val="Memória"/>
      <sheetName val="Comp"/>
      <sheetName val="Cot"/>
      <sheetName val="CronoFF"/>
      <sheetName val="QCI"/>
      <sheetName val="Memorial Descritivo"/>
      <sheetName val="Licitação"/>
      <sheetName val="CronoFF-L"/>
      <sheetName val="QCI-L"/>
      <sheetName val="BM"/>
      <sheetName val="RRE"/>
      <sheetName val="OFÍCIO"/>
      <sheetName val="CC"/>
    </sheetNames>
    <sheetDataSet>
      <sheetData sheetId="0"/>
      <sheetData sheetId="1"/>
      <sheetData sheetId="2">
        <row r="29">
          <cell r="G29">
            <v>42826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UMOS"/>
      <sheetName val="COMPOS."/>
      <sheetName val="ORÇAMENTO"/>
      <sheetName val="CONCRETO FUNDAÇÃO"/>
      <sheetName val="CONCRETO ESTRUTURA"/>
      <sheetName val="PARETO  |  ABC"/>
      <sheetName val="GRÁFICO"/>
    </sheetNames>
    <sheetDataSet>
      <sheetData sheetId="0">
        <row r="8">
          <cell r="G8">
            <v>2.89</v>
          </cell>
        </row>
        <row r="11">
          <cell r="B11" t="str">
            <v xml:space="preserve">  Pedreiro de acabamento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lanilha Orcamentária"/>
      <sheetName val="Memória de Cálculo"/>
      <sheetName val="Composição 1"/>
      <sheetName val="Cronograma"/>
      <sheetName val="BDI"/>
      <sheetName val="BM 01"/>
    </sheetNames>
    <sheetDataSet>
      <sheetData sheetId="0">
        <row r="11">
          <cell r="D11" t="str">
            <v>U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ha Orcamentária"/>
      <sheetName val="Memória de Cálculo"/>
      <sheetName val="BDI"/>
      <sheetName val="Cronograma"/>
    </sheetNames>
    <sheetDataSet>
      <sheetData sheetId="0">
        <row r="44">
          <cell r="C44" t="str">
            <v>Priscila Cristina de Paula Neto</v>
          </cell>
        </row>
        <row r="46">
          <cell r="C46" t="str">
            <v>Engenheira Civil</v>
          </cell>
        </row>
        <row r="47">
          <cell r="C47" t="str">
            <v>CREA-MG Nº: 142702/D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showGridLines="0" showZeros="0" view="pageBreakPreview" topLeftCell="A8" zoomScaleSheetLayoutView="100" workbookViewId="0">
      <selection activeCell="C17" sqref="C17"/>
    </sheetView>
  </sheetViews>
  <sheetFormatPr defaultColWidth="9.109375" defaultRowHeight="13.2"/>
  <cols>
    <col min="1" max="1" width="5.44140625" style="1" bestFit="1" customWidth="1"/>
    <col min="2" max="2" width="10.6640625" style="1" bestFit="1" customWidth="1"/>
    <col min="3" max="3" width="82.44140625" style="1" customWidth="1"/>
    <col min="4" max="4" width="8.5546875" style="1" customWidth="1"/>
    <col min="5" max="5" width="12.33203125" style="1" customWidth="1"/>
    <col min="6" max="6" width="12.33203125" style="7" customWidth="1"/>
    <col min="7" max="7" width="12.33203125" style="1" customWidth="1"/>
    <col min="8" max="8" width="18.88671875" style="1" customWidth="1"/>
    <col min="9" max="9" width="19.88671875" style="1" customWidth="1"/>
    <col min="10" max="10" width="12.33203125" style="1" bestFit="1" customWidth="1"/>
    <col min="11" max="16384" width="9.109375" style="1"/>
  </cols>
  <sheetData>
    <row r="1" spans="1:9" s="2" customFormat="1" ht="20.100000000000001" customHeight="1">
      <c r="A1" s="273" t="s">
        <v>48</v>
      </c>
      <c r="B1" s="274"/>
      <c r="C1" s="274"/>
      <c r="D1" s="274"/>
      <c r="E1" s="274"/>
      <c r="F1" s="274"/>
      <c r="G1" s="274"/>
      <c r="H1" s="275"/>
    </row>
    <row r="2" spans="1:9" s="2" customFormat="1" ht="20.100000000000001" customHeight="1">
      <c r="A2" s="278" t="s">
        <v>96</v>
      </c>
      <c r="B2" s="279"/>
      <c r="C2" s="279"/>
      <c r="D2" s="280"/>
      <c r="E2" s="281" t="s">
        <v>45</v>
      </c>
      <c r="F2" s="282"/>
      <c r="G2" s="283" t="s">
        <v>101</v>
      </c>
      <c r="H2" s="284"/>
    </row>
    <row r="3" spans="1:9" s="2" customFormat="1" ht="20.100000000000001" customHeight="1">
      <c r="A3" s="290" t="s">
        <v>208</v>
      </c>
      <c r="B3" s="291"/>
      <c r="C3" s="291"/>
      <c r="D3" s="292"/>
      <c r="E3" s="281" t="s">
        <v>40</v>
      </c>
      <c r="F3" s="282"/>
      <c r="G3" s="276">
        <v>45880</v>
      </c>
      <c r="H3" s="277"/>
    </row>
    <row r="4" spans="1:9" s="2" customFormat="1" ht="20.100000000000001" customHeight="1">
      <c r="A4" s="294" t="s">
        <v>99</v>
      </c>
      <c r="B4" s="294"/>
      <c r="C4" s="294"/>
      <c r="D4" s="294"/>
      <c r="E4" s="269" t="s">
        <v>6</v>
      </c>
      <c r="F4" s="269"/>
      <c r="G4" s="269"/>
      <c r="H4" s="269"/>
    </row>
    <row r="5" spans="1:9" s="2" customFormat="1" ht="19.95" customHeight="1">
      <c r="A5" s="295" t="s">
        <v>199</v>
      </c>
      <c r="B5" s="296"/>
      <c r="C5" s="296"/>
      <c r="D5" s="297"/>
      <c r="E5" s="104" t="s">
        <v>36</v>
      </c>
      <c r="F5" s="30" t="s">
        <v>3</v>
      </c>
      <c r="G5" s="100" t="s">
        <v>61</v>
      </c>
      <c r="H5" s="29" t="s">
        <v>4</v>
      </c>
    </row>
    <row r="6" spans="1:9" s="2" customFormat="1" ht="25.5" customHeight="1">
      <c r="A6" s="270" t="s">
        <v>148</v>
      </c>
      <c r="B6" s="271"/>
      <c r="C6" s="271"/>
      <c r="D6" s="272"/>
      <c r="E6" s="105" t="s">
        <v>56</v>
      </c>
      <c r="F6" s="148">
        <v>0.05</v>
      </c>
      <c r="G6" s="106" t="s">
        <v>55</v>
      </c>
      <c r="H6" s="228">
        <v>0.29449999999999998</v>
      </c>
    </row>
    <row r="7" spans="1:9" ht="3.75" customHeight="1">
      <c r="A7" s="268"/>
      <c r="B7" s="268"/>
      <c r="C7" s="268"/>
      <c r="D7" s="268"/>
      <c r="E7" s="268"/>
      <c r="F7" s="268"/>
      <c r="G7" s="268"/>
      <c r="H7" s="268"/>
    </row>
    <row r="8" spans="1:9" ht="36">
      <c r="A8" s="29" t="s">
        <v>0</v>
      </c>
      <c r="B8" s="100" t="s">
        <v>57</v>
      </c>
      <c r="C8" s="100" t="s">
        <v>58</v>
      </c>
      <c r="D8" s="29" t="s">
        <v>2</v>
      </c>
      <c r="E8" s="29" t="s">
        <v>1</v>
      </c>
      <c r="F8" s="102" t="s">
        <v>59</v>
      </c>
      <c r="G8" s="101" t="s">
        <v>60</v>
      </c>
      <c r="H8" s="144" t="s">
        <v>5</v>
      </c>
    </row>
    <row r="9" spans="1:9" ht="20.100000000000001" customHeight="1">
      <c r="A9" s="92" t="s">
        <v>49</v>
      </c>
      <c r="B9" s="93"/>
      <c r="C9" s="94" t="s">
        <v>19</v>
      </c>
      <c r="D9" s="95"/>
      <c r="E9" s="96"/>
      <c r="F9" s="96"/>
      <c r="G9" s="96">
        <f>ROUND(F9+(F9*$H$6),2)</f>
        <v>0</v>
      </c>
      <c r="H9" s="97">
        <f>SUM(H10:H10)</f>
        <v>1463.13</v>
      </c>
    </row>
    <row r="10" spans="1:9" ht="51.6" customHeight="1">
      <c r="A10" s="6" t="s">
        <v>8</v>
      </c>
      <c r="B10" s="3" t="s">
        <v>105</v>
      </c>
      <c r="C10" s="4" t="s">
        <v>106</v>
      </c>
      <c r="D10" s="6" t="s">
        <v>15</v>
      </c>
      <c r="E10" s="58">
        <f>'Memória de Cálculo'!B12</f>
        <v>1</v>
      </c>
      <c r="F10" s="5">
        <v>1130.27</v>
      </c>
      <c r="G10" s="5">
        <f>ROUND(F10+(F10*$H$6),2)</f>
        <v>1463.13</v>
      </c>
      <c r="H10" s="5">
        <f>ROUND((E10*G10),2)</f>
        <v>1463.13</v>
      </c>
    </row>
    <row r="11" spans="1:9">
      <c r="A11" s="139"/>
      <c r="B11" s="140"/>
      <c r="C11" s="140"/>
      <c r="D11" s="140"/>
      <c r="E11" s="140"/>
      <c r="F11" s="140"/>
      <c r="G11" s="140"/>
      <c r="H11" s="141"/>
    </row>
    <row r="12" spans="1:9" ht="20.100000000000001" customHeight="1">
      <c r="A12" s="92" t="s">
        <v>50</v>
      </c>
      <c r="B12" s="99"/>
      <c r="C12" s="94" t="s">
        <v>38</v>
      </c>
      <c r="D12" s="99"/>
      <c r="E12" s="98"/>
      <c r="F12" s="98"/>
      <c r="G12" s="98">
        <f t="shared" ref="G12:G13" si="0">ROUND(F12+(F12*$H$6),2)</f>
        <v>0</v>
      </c>
      <c r="H12" s="97">
        <f>SUM(H13:H14)</f>
        <v>395241</v>
      </c>
      <c r="I12" s="7"/>
    </row>
    <row r="13" spans="1:9" ht="19.8" customHeight="1">
      <c r="A13" s="6" t="s">
        <v>9</v>
      </c>
      <c r="B13" s="6" t="s">
        <v>201</v>
      </c>
      <c r="C13" s="4" t="s">
        <v>200</v>
      </c>
      <c r="D13" s="6" t="s">
        <v>7</v>
      </c>
      <c r="E13" s="58">
        <f>'Memória de Cálculo'!J38</f>
        <v>3540</v>
      </c>
      <c r="F13" s="5">
        <v>1.22</v>
      </c>
      <c r="G13" s="5">
        <f t="shared" si="0"/>
        <v>1.58</v>
      </c>
      <c r="H13" s="5">
        <f t="shared" ref="H13:H17" si="1">ROUND((E13*G13),2)</f>
        <v>5593.2</v>
      </c>
    </row>
    <row r="14" spans="1:9" s="198" customFormat="1" ht="39" customHeight="1">
      <c r="A14" s="6" t="s">
        <v>100</v>
      </c>
      <c r="B14" s="195" t="s">
        <v>202</v>
      </c>
      <c r="C14" s="196" t="s">
        <v>95</v>
      </c>
      <c r="D14" s="195" t="s">
        <v>7</v>
      </c>
      <c r="E14" s="58">
        <f>'Memória de Cálculo'!J61</f>
        <v>3186</v>
      </c>
      <c r="F14" s="197">
        <v>94.48</v>
      </c>
      <c r="G14" s="197">
        <f t="shared" ref="G14:G18" si="2">ROUND(F14+(F14*$H$6),2)</f>
        <v>122.3</v>
      </c>
      <c r="H14" s="197">
        <f t="shared" si="1"/>
        <v>389647.8</v>
      </c>
    </row>
    <row r="15" spans="1:9">
      <c r="A15" s="107"/>
      <c r="B15" s="108"/>
      <c r="C15" s="109"/>
      <c r="D15" s="110"/>
      <c r="E15" s="111"/>
      <c r="F15" s="112"/>
      <c r="G15" s="112"/>
      <c r="H15" s="113"/>
    </row>
    <row r="16" spans="1:9" ht="16.5" customHeight="1">
      <c r="A16" s="92" t="s">
        <v>51</v>
      </c>
      <c r="B16" s="99"/>
      <c r="C16" s="94" t="s">
        <v>53</v>
      </c>
      <c r="D16" s="99"/>
      <c r="E16" s="98"/>
      <c r="F16" s="98"/>
      <c r="G16" s="98">
        <f t="shared" si="2"/>
        <v>0</v>
      </c>
      <c r="H16" s="97">
        <f>SUM(H17:H18)</f>
        <v>183057.4</v>
      </c>
    </row>
    <row r="17" spans="1:10" ht="43.95" customHeight="1">
      <c r="A17" s="6" t="s">
        <v>11</v>
      </c>
      <c r="B17" s="3" t="s">
        <v>16</v>
      </c>
      <c r="C17" s="4" t="s">
        <v>85</v>
      </c>
      <c r="D17" s="6" t="s">
        <v>12</v>
      </c>
      <c r="E17" s="58">
        <f>'Memória de Cálculo'!J85</f>
        <v>1204</v>
      </c>
      <c r="F17" s="5">
        <v>76.09</v>
      </c>
      <c r="G17" s="5">
        <f t="shared" si="2"/>
        <v>98.5</v>
      </c>
      <c r="H17" s="5">
        <f t="shared" si="1"/>
        <v>118594</v>
      </c>
    </row>
    <row r="18" spans="1:10" ht="43.95" customHeight="1">
      <c r="A18" s="6" t="s">
        <v>25</v>
      </c>
      <c r="B18" s="3" t="s">
        <v>82</v>
      </c>
      <c r="C18" s="4" t="s">
        <v>67</v>
      </c>
      <c r="D18" s="6" t="s">
        <v>12</v>
      </c>
      <c r="E18" s="58">
        <f>'Memória de Cálculo'!C90</f>
        <v>1180</v>
      </c>
      <c r="F18" s="5">
        <f>'Composição 1'!G3</f>
        <v>42.204599999999999</v>
      </c>
      <c r="G18" s="5">
        <f t="shared" si="2"/>
        <v>54.63</v>
      </c>
      <c r="H18" s="5">
        <f>ROUND((E18*G18),2)</f>
        <v>64463.4</v>
      </c>
      <c r="J18" s="155"/>
    </row>
    <row r="19" spans="1:10">
      <c r="A19" s="139"/>
      <c r="B19" s="140"/>
      <c r="C19" s="140"/>
      <c r="D19" s="140"/>
      <c r="E19" s="140"/>
      <c r="F19" s="140"/>
      <c r="G19" s="140"/>
      <c r="H19" s="141"/>
    </row>
    <row r="20" spans="1:10" ht="20.100000000000001" customHeight="1">
      <c r="A20" s="298" t="s">
        <v>14</v>
      </c>
      <c r="B20" s="299"/>
      <c r="C20" s="299"/>
      <c r="D20" s="299"/>
      <c r="E20" s="299"/>
      <c r="F20" s="299"/>
      <c r="G20" s="300"/>
      <c r="H20" s="8">
        <f>H16+H12+H9</f>
        <v>579761.53</v>
      </c>
      <c r="J20" s="7"/>
    </row>
    <row r="21" spans="1:10" ht="14.25" customHeight="1">
      <c r="A21" s="9"/>
      <c r="B21" s="10"/>
      <c r="C21" s="10"/>
      <c r="D21" s="10"/>
      <c r="E21" s="10"/>
      <c r="F21" s="11"/>
      <c r="G21" s="10"/>
      <c r="H21" s="12"/>
      <c r="J21" s="13"/>
    </row>
    <row r="22" spans="1:10" ht="11.25" customHeight="1">
      <c r="A22" s="14"/>
      <c r="B22" s="15"/>
      <c r="C22" s="15"/>
      <c r="D22" s="15"/>
      <c r="E22" s="15"/>
      <c r="F22" s="16"/>
      <c r="G22" s="15"/>
      <c r="H22" s="17"/>
    </row>
    <row r="23" spans="1:10" ht="11.25" customHeight="1">
      <c r="A23" s="14"/>
      <c r="B23" s="289"/>
      <c r="C23" s="289"/>
      <c r="D23" s="15"/>
      <c r="E23" s="289"/>
      <c r="F23" s="289"/>
      <c r="G23" s="143"/>
      <c r="H23" s="17"/>
      <c r="J23" s="146"/>
    </row>
    <row r="24" spans="1:10" ht="13.8">
      <c r="A24" s="14"/>
      <c r="B24" s="293" t="s">
        <v>43</v>
      </c>
      <c r="C24" s="293"/>
      <c r="D24" s="15"/>
      <c r="E24" s="286" t="s">
        <v>88</v>
      </c>
      <c r="F24" s="286"/>
      <c r="G24" s="143"/>
      <c r="H24" s="17"/>
    </row>
    <row r="25" spans="1:10" hidden="1">
      <c r="A25" s="18"/>
      <c r="B25" s="19"/>
      <c r="C25" s="19"/>
      <c r="D25" s="19"/>
      <c r="E25" s="19"/>
      <c r="F25" s="20"/>
      <c r="G25" s="19"/>
      <c r="H25" s="21"/>
    </row>
    <row r="26" spans="1:10">
      <c r="A26" s="18"/>
      <c r="B26" s="285" t="s">
        <v>44</v>
      </c>
      <c r="C26" s="285"/>
      <c r="D26" s="19"/>
      <c r="E26" s="19"/>
      <c r="F26" s="20"/>
      <c r="G26" s="19"/>
      <c r="H26" s="21"/>
    </row>
    <row r="27" spans="1:10">
      <c r="A27" s="18"/>
      <c r="B27" s="19"/>
      <c r="C27" s="19"/>
      <c r="D27" s="19"/>
      <c r="E27" s="19"/>
      <c r="F27" s="20"/>
      <c r="G27" s="19"/>
      <c r="H27" s="21"/>
    </row>
    <row r="28" spans="1:10" ht="11.25" customHeight="1">
      <c r="A28" s="14"/>
      <c r="B28" s="289"/>
      <c r="C28" s="289"/>
      <c r="D28" s="15"/>
      <c r="E28" s="286"/>
      <c r="F28" s="286"/>
      <c r="G28" s="143"/>
      <c r="H28" s="17"/>
    </row>
    <row r="29" spans="1:10" ht="12.6" customHeight="1">
      <c r="A29" s="22"/>
      <c r="B29" s="287" t="s">
        <v>151</v>
      </c>
      <c r="C29" s="287"/>
      <c r="D29" s="23"/>
      <c r="E29" s="288"/>
      <c r="F29" s="288"/>
      <c r="G29" s="142"/>
      <c r="H29" s="24"/>
    </row>
    <row r="30" spans="1:10" ht="12" customHeight="1">
      <c r="A30" s="18"/>
      <c r="B30" s="285" t="s">
        <v>42</v>
      </c>
      <c r="C30" s="285"/>
      <c r="D30" s="19"/>
      <c r="E30" s="19"/>
      <c r="F30" s="20"/>
      <c r="G30" s="19"/>
      <c r="H30" s="21"/>
    </row>
    <row r="31" spans="1:10">
      <c r="A31" s="25"/>
      <c r="B31" s="26"/>
      <c r="C31" s="26"/>
      <c r="D31" s="26"/>
      <c r="E31" s="26"/>
      <c r="F31" s="27"/>
      <c r="G31" s="26"/>
      <c r="H31" s="28"/>
    </row>
  </sheetData>
  <mergeCells count="23">
    <mergeCell ref="B26:C26"/>
    <mergeCell ref="A3:D3"/>
    <mergeCell ref="B24:C24"/>
    <mergeCell ref="E24:F24"/>
    <mergeCell ref="E23:F23"/>
    <mergeCell ref="B23:C23"/>
    <mergeCell ref="A4:D4"/>
    <mergeCell ref="A5:D5"/>
    <mergeCell ref="A20:G20"/>
    <mergeCell ref="B30:C30"/>
    <mergeCell ref="E28:F28"/>
    <mergeCell ref="B29:C29"/>
    <mergeCell ref="E29:F29"/>
    <mergeCell ref="B28:C28"/>
    <mergeCell ref="A7:H7"/>
    <mergeCell ref="E4:H4"/>
    <mergeCell ref="A6:D6"/>
    <mergeCell ref="A1:H1"/>
    <mergeCell ref="G3:H3"/>
    <mergeCell ref="A2:D2"/>
    <mergeCell ref="E2:F2"/>
    <mergeCell ref="G2:H2"/>
    <mergeCell ref="E3:F3"/>
  </mergeCells>
  <phoneticPr fontId="4" type="noConversion"/>
  <printOptions horizontalCentered="1"/>
  <pageMargins left="0.19685039370078741" right="0" top="0.59055118110236227" bottom="0" header="0" footer="0"/>
  <pageSetup paperSize="9" scale="85" orientation="landscape" horizontalDpi="4294967295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51"/>
  <sheetViews>
    <sheetView showGridLines="0" view="pageBreakPreview" topLeftCell="A41" zoomScale="80" zoomScaleNormal="90" zoomScaleSheetLayoutView="80" workbookViewId="0">
      <selection activeCell="B63" sqref="A63:K100"/>
    </sheetView>
  </sheetViews>
  <sheetFormatPr defaultRowHeight="15" customHeight="1"/>
  <cols>
    <col min="1" max="1" width="19.109375" style="56" customWidth="1"/>
    <col min="2" max="2" width="16.44140625" style="49" customWidth="1"/>
    <col min="3" max="3" width="16.88671875" style="56" customWidth="1"/>
    <col min="4" max="4" width="19.6640625" style="56" customWidth="1"/>
    <col min="5" max="5" width="18.5546875" style="56" customWidth="1"/>
    <col min="6" max="6" width="21.6640625" style="49" customWidth="1"/>
    <col min="7" max="7" width="20.109375" style="56" bestFit="1" customWidth="1"/>
    <col min="8" max="8" width="20.33203125" style="56" customWidth="1"/>
    <col min="9" max="9" width="16.6640625" style="47" customWidth="1"/>
    <col min="10" max="10" width="14.33203125" style="47" customWidth="1"/>
    <col min="11" max="11" width="13.88671875" style="57" customWidth="1"/>
    <col min="12" max="12" width="4" style="31" customWidth="1"/>
    <col min="13" max="13" width="9.109375" style="31"/>
    <col min="14" max="14" width="11.5546875" style="31" customWidth="1"/>
    <col min="15" max="17" width="9.109375" style="31"/>
    <col min="18" max="18" width="10" style="31" bestFit="1" customWidth="1"/>
    <col min="19" max="19" width="13.44140625" style="31" customWidth="1"/>
    <col min="20" max="20" width="14.44140625" style="31" bestFit="1" customWidth="1"/>
    <col min="21" max="21" width="14.109375" style="31" customWidth="1"/>
    <col min="22" max="256" width="9.109375" style="31"/>
    <col min="257" max="257" width="19.88671875" style="31" customWidth="1"/>
    <col min="258" max="258" width="16" style="31" customWidth="1"/>
    <col min="259" max="259" width="15.6640625" style="31" customWidth="1"/>
    <col min="260" max="260" width="17.6640625" style="31" customWidth="1"/>
    <col min="261" max="262" width="15.6640625" style="31" customWidth="1"/>
    <col min="263" max="263" width="16.6640625" style="31" customWidth="1"/>
    <col min="264" max="264" width="16.33203125" style="31" customWidth="1"/>
    <col min="265" max="265" width="17.6640625" style="31" customWidth="1"/>
    <col min="266" max="266" width="14" style="31" customWidth="1"/>
    <col min="267" max="267" width="15" style="31" customWidth="1"/>
    <col min="268" max="268" width="4" style="31" customWidth="1"/>
    <col min="269" max="269" width="9.109375" style="31"/>
    <col min="270" max="270" width="11.5546875" style="31" customWidth="1"/>
    <col min="271" max="273" width="9.109375" style="31"/>
    <col min="274" max="274" width="10" style="31" bestFit="1" customWidth="1"/>
    <col min="275" max="275" width="13.44140625" style="31" customWidth="1"/>
    <col min="276" max="276" width="14.44140625" style="31" bestFit="1" customWidth="1"/>
    <col min="277" max="277" width="14.109375" style="31" customWidth="1"/>
    <col min="278" max="512" width="9.109375" style="31"/>
    <col min="513" max="513" width="19.88671875" style="31" customWidth="1"/>
    <col min="514" max="514" width="16" style="31" customWidth="1"/>
    <col min="515" max="515" width="15.6640625" style="31" customWidth="1"/>
    <col min="516" max="516" width="17.6640625" style="31" customWidth="1"/>
    <col min="517" max="518" width="15.6640625" style="31" customWidth="1"/>
    <col min="519" max="519" width="16.6640625" style="31" customWidth="1"/>
    <col min="520" max="520" width="16.33203125" style="31" customWidth="1"/>
    <col min="521" max="521" width="17.6640625" style="31" customWidth="1"/>
    <col min="522" max="522" width="14" style="31" customWidth="1"/>
    <col min="523" max="523" width="15" style="31" customWidth="1"/>
    <col min="524" max="524" width="4" style="31" customWidth="1"/>
    <col min="525" max="525" width="9.109375" style="31"/>
    <col min="526" max="526" width="11.5546875" style="31" customWidth="1"/>
    <col min="527" max="529" width="9.109375" style="31"/>
    <col min="530" max="530" width="10" style="31" bestFit="1" customWidth="1"/>
    <col min="531" max="531" width="13.44140625" style="31" customWidth="1"/>
    <col min="532" max="532" width="14.44140625" style="31" bestFit="1" customWidth="1"/>
    <col min="533" max="533" width="14.109375" style="31" customWidth="1"/>
    <col min="534" max="768" width="9.109375" style="31"/>
    <col min="769" max="769" width="19.88671875" style="31" customWidth="1"/>
    <col min="770" max="770" width="16" style="31" customWidth="1"/>
    <col min="771" max="771" width="15.6640625" style="31" customWidth="1"/>
    <col min="772" max="772" width="17.6640625" style="31" customWidth="1"/>
    <col min="773" max="774" width="15.6640625" style="31" customWidth="1"/>
    <col min="775" max="775" width="16.6640625" style="31" customWidth="1"/>
    <col min="776" max="776" width="16.33203125" style="31" customWidth="1"/>
    <col min="777" max="777" width="17.6640625" style="31" customWidth="1"/>
    <col min="778" max="778" width="14" style="31" customWidth="1"/>
    <col min="779" max="779" width="15" style="31" customWidth="1"/>
    <col min="780" max="780" width="4" style="31" customWidth="1"/>
    <col min="781" max="781" width="9.109375" style="31"/>
    <col min="782" max="782" width="11.5546875" style="31" customWidth="1"/>
    <col min="783" max="785" width="9.109375" style="31"/>
    <col min="786" max="786" width="10" style="31" bestFit="1" customWidth="1"/>
    <col min="787" max="787" width="13.44140625" style="31" customWidth="1"/>
    <col min="788" max="788" width="14.44140625" style="31" bestFit="1" customWidth="1"/>
    <col min="789" max="789" width="14.109375" style="31" customWidth="1"/>
    <col min="790" max="1024" width="9.109375" style="31"/>
    <col min="1025" max="1025" width="19.88671875" style="31" customWidth="1"/>
    <col min="1026" max="1026" width="16" style="31" customWidth="1"/>
    <col min="1027" max="1027" width="15.6640625" style="31" customWidth="1"/>
    <col min="1028" max="1028" width="17.6640625" style="31" customWidth="1"/>
    <col min="1029" max="1030" width="15.6640625" style="31" customWidth="1"/>
    <col min="1031" max="1031" width="16.6640625" style="31" customWidth="1"/>
    <col min="1032" max="1032" width="16.33203125" style="31" customWidth="1"/>
    <col min="1033" max="1033" width="17.6640625" style="31" customWidth="1"/>
    <col min="1034" max="1034" width="14" style="31" customWidth="1"/>
    <col min="1035" max="1035" width="15" style="31" customWidth="1"/>
    <col min="1036" max="1036" width="4" style="31" customWidth="1"/>
    <col min="1037" max="1037" width="9.109375" style="31"/>
    <col min="1038" max="1038" width="11.5546875" style="31" customWidth="1"/>
    <col min="1039" max="1041" width="9.109375" style="31"/>
    <col min="1042" max="1042" width="10" style="31" bestFit="1" customWidth="1"/>
    <col min="1043" max="1043" width="13.44140625" style="31" customWidth="1"/>
    <col min="1044" max="1044" width="14.44140625" style="31" bestFit="1" customWidth="1"/>
    <col min="1045" max="1045" width="14.109375" style="31" customWidth="1"/>
    <col min="1046" max="1280" width="9.109375" style="31"/>
    <col min="1281" max="1281" width="19.88671875" style="31" customWidth="1"/>
    <col min="1282" max="1282" width="16" style="31" customWidth="1"/>
    <col min="1283" max="1283" width="15.6640625" style="31" customWidth="1"/>
    <col min="1284" max="1284" width="17.6640625" style="31" customWidth="1"/>
    <col min="1285" max="1286" width="15.6640625" style="31" customWidth="1"/>
    <col min="1287" max="1287" width="16.6640625" style="31" customWidth="1"/>
    <col min="1288" max="1288" width="16.33203125" style="31" customWidth="1"/>
    <col min="1289" max="1289" width="17.6640625" style="31" customWidth="1"/>
    <col min="1290" max="1290" width="14" style="31" customWidth="1"/>
    <col min="1291" max="1291" width="15" style="31" customWidth="1"/>
    <col min="1292" max="1292" width="4" style="31" customWidth="1"/>
    <col min="1293" max="1293" width="9.109375" style="31"/>
    <col min="1294" max="1294" width="11.5546875" style="31" customWidth="1"/>
    <col min="1295" max="1297" width="9.109375" style="31"/>
    <col min="1298" max="1298" width="10" style="31" bestFit="1" customWidth="1"/>
    <col min="1299" max="1299" width="13.44140625" style="31" customWidth="1"/>
    <col min="1300" max="1300" width="14.44140625" style="31" bestFit="1" customWidth="1"/>
    <col min="1301" max="1301" width="14.109375" style="31" customWidth="1"/>
    <col min="1302" max="1536" width="9.109375" style="31"/>
    <col min="1537" max="1537" width="19.88671875" style="31" customWidth="1"/>
    <col min="1538" max="1538" width="16" style="31" customWidth="1"/>
    <col min="1539" max="1539" width="15.6640625" style="31" customWidth="1"/>
    <col min="1540" max="1540" width="17.6640625" style="31" customWidth="1"/>
    <col min="1541" max="1542" width="15.6640625" style="31" customWidth="1"/>
    <col min="1543" max="1543" width="16.6640625" style="31" customWidth="1"/>
    <col min="1544" max="1544" width="16.33203125" style="31" customWidth="1"/>
    <col min="1545" max="1545" width="17.6640625" style="31" customWidth="1"/>
    <col min="1546" max="1546" width="14" style="31" customWidth="1"/>
    <col min="1547" max="1547" width="15" style="31" customWidth="1"/>
    <col min="1548" max="1548" width="4" style="31" customWidth="1"/>
    <col min="1549" max="1549" width="9.109375" style="31"/>
    <col min="1550" max="1550" width="11.5546875" style="31" customWidth="1"/>
    <col min="1551" max="1553" width="9.109375" style="31"/>
    <col min="1554" max="1554" width="10" style="31" bestFit="1" customWidth="1"/>
    <col min="1555" max="1555" width="13.44140625" style="31" customWidth="1"/>
    <col min="1556" max="1556" width="14.44140625" style="31" bestFit="1" customWidth="1"/>
    <col min="1557" max="1557" width="14.109375" style="31" customWidth="1"/>
    <col min="1558" max="1792" width="9.109375" style="31"/>
    <col min="1793" max="1793" width="19.88671875" style="31" customWidth="1"/>
    <col min="1794" max="1794" width="16" style="31" customWidth="1"/>
    <col min="1795" max="1795" width="15.6640625" style="31" customWidth="1"/>
    <col min="1796" max="1796" width="17.6640625" style="31" customWidth="1"/>
    <col min="1797" max="1798" width="15.6640625" style="31" customWidth="1"/>
    <col min="1799" max="1799" width="16.6640625" style="31" customWidth="1"/>
    <col min="1800" max="1800" width="16.33203125" style="31" customWidth="1"/>
    <col min="1801" max="1801" width="17.6640625" style="31" customWidth="1"/>
    <col min="1802" max="1802" width="14" style="31" customWidth="1"/>
    <col min="1803" max="1803" width="15" style="31" customWidth="1"/>
    <col min="1804" max="1804" width="4" style="31" customWidth="1"/>
    <col min="1805" max="1805" width="9.109375" style="31"/>
    <col min="1806" max="1806" width="11.5546875" style="31" customWidth="1"/>
    <col min="1807" max="1809" width="9.109375" style="31"/>
    <col min="1810" max="1810" width="10" style="31" bestFit="1" customWidth="1"/>
    <col min="1811" max="1811" width="13.44140625" style="31" customWidth="1"/>
    <col min="1812" max="1812" width="14.44140625" style="31" bestFit="1" customWidth="1"/>
    <col min="1813" max="1813" width="14.109375" style="31" customWidth="1"/>
    <col min="1814" max="2048" width="9.109375" style="31"/>
    <col min="2049" max="2049" width="19.88671875" style="31" customWidth="1"/>
    <col min="2050" max="2050" width="16" style="31" customWidth="1"/>
    <col min="2051" max="2051" width="15.6640625" style="31" customWidth="1"/>
    <col min="2052" max="2052" width="17.6640625" style="31" customWidth="1"/>
    <col min="2053" max="2054" width="15.6640625" style="31" customWidth="1"/>
    <col min="2055" max="2055" width="16.6640625" style="31" customWidth="1"/>
    <col min="2056" max="2056" width="16.33203125" style="31" customWidth="1"/>
    <col min="2057" max="2057" width="17.6640625" style="31" customWidth="1"/>
    <col min="2058" max="2058" width="14" style="31" customWidth="1"/>
    <col min="2059" max="2059" width="15" style="31" customWidth="1"/>
    <col min="2060" max="2060" width="4" style="31" customWidth="1"/>
    <col min="2061" max="2061" width="9.109375" style="31"/>
    <col min="2062" max="2062" width="11.5546875" style="31" customWidth="1"/>
    <col min="2063" max="2065" width="9.109375" style="31"/>
    <col min="2066" max="2066" width="10" style="31" bestFit="1" customWidth="1"/>
    <col min="2067" max="2067" width="13.44140625" style="31" customWidth="1"/>
    <col min="2068" max="2068" width="14.44140625" style="31" bestFit="1" customWidth="1"/>
    <col min="2069" max="2069" width="14.109375" style="31" customWidth="1"/>
    <col min="2070" max="2304" width="9.109375" style="31"/>
    <col min="2305" max="2305" width="19.88671875" style="31" customWidth="1"/>
    <col min="2306" max="2306" width="16" style="31" customWidth="1"/>
    <col min="2307" max="2307" width="15.6640625" style="31" customWidth="1"/>
    <col min="2308" max="2308" width="17.6640625" style="31" customWidth="1"/>
    <col min="2309" max="2310" width="15.6640625" style="31" customWidth="1"/>
    <col min="2311" max="2311" width="16.6640625" style="31" customWidth="1"/>
    <col min="2312" max="2312" width="16.33203125" style="31" customWidth="1"/>
    <col min="2313" max="2313" width="17.6640625" style="31" customWidth="1"/>
    <col min="2314" max="2314" width="14" style="31" customWidth="1"/>
    <col min="2315" max="2315" width="15" style="31" customWidth="1"/>
    <col min="2316" max="2316" width="4" style="31" customWidth="1"/>
    <col min="2317" max="2317" width="9.109375" style="31"/>
    <col min="2318" max="2318" width="11.5546875" style="31" customWidth="1"/>
    <col min="2319" max="2321" width="9.109375" style="31"/>
    <col min="2322" max="2322" width="10" style="31" bestFit="1" customWidth="1"/>
    <col min="2323" max="2323" width="13.44140625" style="31" customWidth="1"/>
    <col min="2324" max="2324" width="14.44140625" style="31" bestFit="1" customWidth="1"/>
    <col min="2325" max="2325" width="14.109375" style="31" customWidth="1"/>
    <col min="2326" max="2560" width="9.109375" style="31"/>
    <col min="2561" max="2561" width="19.88671875" style="31" customWidth="1"/>
    <col min="2562" max="2562" width="16" style="31" customWidth="1"/>
    <col min="2563" max="2563" width="15.6640625" style="31" customWidth="1"/>
    <col min="2564" max="2564" width="17.6640625" style="31" customWidth="1"/>
    <col min="2565" max="2566" width="15.6640625" style="31" customWidth="1"/>
    <col min="2567" max="2567" width="16.6640625" style="31" customWidth="1"/>
    <col min="2568" max="2568" width="16.33203125" style="31" customWidth="1"/>
    <col min="2569" max="2569" width="17.6640625" style="31" customWidth="1"/>
    <col min="2570" max="2570" width="14" style="31" customWidth="1"/>
    <col min="2571" max="2571" width="15" style="31" customWidth="1"/>
    <col min="2572" max="2572" width="4" style="31" customWidth="1"/>
    <col min="2573" max="2573" width="9.109375" style="31"/>
    <col min="2574" max="2574" width="11.5546875" style="31" customWidth="1"/>
    <col min="2575" max="2577" width="9.109375" style="31"/>
    <col min="2578" max="2578" width="10" style="31" bestFit="1" customWidth="1"/>
    <col min="2579" max="2579" width="13.44140625" style="31" customWidth="1"/>
    <col min="2580" max="2580" width="14.44140625" style="31" bestFit="1" customWidth="1"/>
    <col min="2581" max="2581" width="14.109375" style="31" customWidth="1"/>
    <col min="2582" max="2816" width="9.109375" style="31"/>
    <col min="2817" max="2817" width="19.88671875" style="31" customWidth="1"/>
    <col min="2818" max="2818" width="16" style="31" customWidth="1"/>
    <col min="2819" max="2819" width="15.6640625" style="31" customWidth="1"/>
    <col min="2820" max="2820" width="17.6640625" style="31" customWidth="1"/>
    <col min="2821" max="2822" width="15.6640625" style="31" customWidth="1"/>
    <col min="2823" max="2823" width="16.6640625" style="31" customWidth="1"/>
    <col min="2824" max="2824" width="16.33203125" style="31" customWidth="1"/>
    <col min="2825" max="2825" width="17.6640625" style="31" customWidth="1"/>
    <col min="2826" max="2826" width="14" style="31" customWidth="1"/>
    <col min="2827" max="2827" width="15" style="31" customWidth="1"/>
    <col min="2828" max="2828" width="4" style="31" customWidth="1"/>
    <col min="2829" max="2829" width="9.109375" style="31"/>
    <col min="2830" max="2830" width="11.5546875" style="31" customWidth="1"/>
    <col min="2831" max="2833" width="9.109375" style="31"/>
    <col min="2834" max="2834" width="10" style="31" bestFit="1" customWidth="1"/>
    <col min="2835" max="2835" width="13.44140625" style="31" customWidth="1"/>
    <col min="2836" max="2836" width="14.44140625" style="31" bestFit="1" customWidth="1"/>
    <col min="2837" max="2837" width="14.109375" style="31" customWidth="1"/>
    <col min="2838" max="3072" width="9.109375" style="31"/>
    <col min="3073" max="3073" width="19.88671875" style="31" customWidth="1"/>
    <col min="3074" max="3074" width="16" style="31" customWidth="1"/>
    <col min="3075" max="3075" width="15.6640625" style="31" customWidth="1"/>
    <col min="3076" max="3076" width="17.6640625" style="31" customWidth="1"/>
    <col min="3077" max="3078" width="15.6640625" style="31" customWidth="1"/>
    <col min="3079" max="3079" width="16.6640625" style="31" customWidth="1"/>
    <col min="3080" max="3080" width="16.33203125" style="31" customWidth="1"/>
    <col min="3081" max="3081" width="17.6640625" style="31" customWidth="1"/>
    <col min="3082" max="3082" width="14" style="31" customWidth="1"/>
    <col min="3083" max="3083" width="15" style="31" customWidth="1"/>
    <col min="3084" max="3084" width="4" style="31" customWidth="1"/>
    <col min="3085" max="3085" width="9.109375" style="31"/>
    <col min="3086" max="3086" width="11.5546875" style="31" customWidth="1"/>
    <col min="3087" max="3089" width="9.109375" style="31"/>
    <col min="3090" max="3090" width="10" style="31" bestFit="1" customWidth="1"/>
    <col min="3091" max="3091" width="13.44140625" style="31" customWidth="1"/>
    <col min="3092" max="3092" width="14.44140625" style="31" bestFit="1" customWidth="1"/>
    <col min="3093" max="3093" width="14.109375" style="31" customWidth="1"/>
    <col min="3094" max="3328" width="9.109375" style="31"/>
    <col min="3329" max="3329" width="19.88671875" style="31" customWidth="1"/>
    <col min="3330" max="3330" width="16" style="31" customWidth="1"/>
    <col min="3331" max="3331" width="15.6640625" style="31" customWidth="1"/>
    <col min="3332" max="3332" width="17.6640625" style="31" customWidth="1"/>
    <col min="3333" max="3334" width="15.6640625" style="31" customWidth="1"/>
    <col min="3335" max="3335" width="16.6640625" style="31" customWidth="1"/>
    <col min="3336" max="3336" width="16.33203125" style="31" customWidth="1"/>
    <col min="3337" max="3337" width="17.6640625" style="31" customWidth="1"/>
    <col min="3338" max="3338" width="14" style="31" customWidth="1"/>
    <col min="3339" max="3339" width="15" style="31" customWidth="1"/>
    <col min="3340" max="3340" width="4" style="31" customWidth="1"/>
    <col min="3341" max="3341" width="9.109375" style="31"/>
    <col min="3342" max="3342" width="11.5546875" style="31" customWidth="1"/>
    <col min="3343" max="3345" width="9.109375" style="31"/>
    <col min="3346" max="3346" width="10" style="31" bestFit="1" customWidth="1"/>
    <col min="3347" max="3347" width="13.44140625" style="31" customWidth="1"/>
    <col min="3348" max="3348" width="14.44140625" style="31" bestFit="1" customWidth="1"/>
    <col min="3349" max="3349" width="14.109375" style="31" customWidth="1"/>
    <col min="3350" max="3584" width="9.109375" style="31"/>
    <col min="3585" max="3585" width="19.88671875" style="31" customWidth="1"/>
    <col min="3586" max="3586" width="16" style="31" customWidth="1"/>
    <col min="3587" max="3587" width="15.6640625" style="31" customWidth="1"/>
    <col min="3588" max="3588" width="17.6640625" style="31" customWidth="1"/>
    <col min="3589" max="3590" width="15.6640625" style="31" customWidth="1"/>
    <col min="3591" max="3591" width="16.6640625" style="31" customWidth="1"/>
    <col min="3592" max="3592" width="16.33203125" style="31" customWidth="1"/>
    <col min="3593" max="3593" width="17.6640625" style="31" customWidth="1"/>
    <col min="3594" max="3594" width="14" style="31" customWidth="1"/>
    <col min="3595" max="3595" width="15" style="31" customWidth="1"/>
    <col min="3596" max="3596" width="4" style="31" customWidth="1"/>
    <col min="3597" max="3597" width="9.109375" style="31"/>
    <col min="3598" max="3598" width="11.5546875" style="31" customWidth="1"/>
    <col min="3599" max="3601" width="9.109375" style="31"/>
    <col min="3602" max="3602" width="10" style="31" bestFit="1" customWidth="1"/>
    <col min="3603" max="3603" width="13.44140625" style="31" customWidth="1"/>
    <col min="3604" max="3604" width="14.44140625" style="31" bestFit="1" customWidth="1"/>
    <col min="3605" max="3605" width="14.109375" style="31" customWidth="1"/>
    <col min="3606" max="3840" width="9.109375" style="31"/>
    <col min="3841" max="3841" width="19.88671875" style="31" customWidth="1"/>
    <col min="3842" max="3842" width="16" style="31" customWidth="1"/>
    <col min="3843" max="3843" width="15.6640625" style="31" customWidth="1"/>
    <col min="3844" max="3844" width="17.6640625" style="31" customWidth="1"/>
    <col min="3845" max="3846" width="15.6640625" style="31" customWidth="1"/>
    <col min="3847" max="3847" width="16.6640625" style="31" customWidth="1"/>
    <col min="3848" max="3848" width="16.33203125" style="31" customWidth="1"/>
    <col min="3849" max="3849" width="17.6640625" style="31" customWidth="1"/>
    <col min="3850" max="3850" width="14" style="31" customWidth="1"/>
    <col min="3851" max="3851" width="15" style="31" customWidth="1"/>
    <col min="3852" max="3852" width="4" style="31" customWidth="1"/>
    <col min="3853" max="3853" width="9.109375" style="31"/>
    <col min="3854" max="3854" width="11.5546875" style="31" customWidth="1"/>
    <col min="3855" max="3857" width="9.109375" style="31"/>
    <col min="3858" max="3858" width="10" style="31" bestFit="1" customWidth="1"/>
    <col min="3859" max="3859" width="13.44140625" style="31" customWidth="1"/>
    <col min="3860" max="3860" width="14.44140625" style="31" bestFit="1" customWidth="1"/>
    <col min="3861" max="3861" width="14.109375" style="31" customWidth="1"/>
    <col min="3862" max="4096" width="9.109375" style="31"/>
    <col min="4097" max="4097" width="19.88671875" style="31" customWidth="1"/>
    <col min="4098" max="4098" width="16" style="31" customWidth="1"/>
    <col min="4099" max="4099" width="15.6640625" style="31" customWidth="1"/>
    <col min="4100" max="4100" width="17.6640625" style="31" customWidth="1"/>
    <col min="4101" max="4102" width="15.6640625" style="31" customWidth="1"/>
    <col min="4103" max="4103" width="16.6640625" style="31" customWidth="1"/>
    <col min="4104" max="4104" width="16.33203125" style="31" customWidth="1"/>
    <col min="4105" max="4105" width="17.6640625" style="31" customWidth="1"/>
    <col min="4106" max="4106" width="14" style="31" customWidth="1"/>
    <col min="4107" max="4107" width="15" style="31" customWidth="1"/>
    <col min="4108" max="4108" width="4" style="31" customWidth="1"/>
    <col min="4109" max="4109" width="9.109375" style="31"/>
    <col min="4110" max="4110" width="11.5546875" style="31" customWidth="1"/>
    <col min="4111" max="4113" width="9.109375" style="31"/>
    <col min="4114" max="4114" width="10" style="31" bestFit="1" customWidth="1"/>
    <col min="4115" max="4115" width="13.44140625" style="31" customWidth="1"/>
    <col min="4116" max="4116" width="14.44140625" style="31" bestFit="1" customWidth="1"/>
    <col min="4117" max="4117" width="14.109375" style="31" customWidth="1"/>
    <col min="4118" max="4352" width="9.109375" style="31"/>
    <col min="4353" max="4353" width="19.88671875" style="31" customWidth="1"/>
    <col min="4354" max="4354" width="16" style="31" customWidth="1"/>
    <col min="4355" max="4355" width="15.6640625" style="31" customWidth="1"/>
    <col min="4356" max="4356" width="17.6640625" style="31" customWidth="1"/>
    <col min="4357" max="4358" width="15.6640625" style="31" customWidth="1"/>
    <col min="4359" max="4359" width="16.6640625" style="31" customWidth="1"/>
    <col min="4360" max="4360" width="16.33203125" style="31" customWidth="1"/>
    <col min="4361" max="4361" width="17.6640625" style="31" customWidth="1"/>
    <col min="4362" max="4362" width="14" style="31" customWidth="1"/>
    <col min="4363" max="4363" width="15" style="31" customWidth="1"/>
    <col min="4364" max="4364" width="4" style="31" customWidth="1"/>
    <col min="4365" max="4365" width="9.109375" style="31"/>
    <col min="4366" max="4366" width="11.5546875" style="31" customWidth="1"/>
    <col min="4367" max="4369" width="9.109375" style="31"/>
    <col min="4370" max="4370" width="10" style="31" bestFit="1" customWidth="1"/>
    <col min="4371" max="4371" width="13.44140625" style="31" customWidth="1"/>
    <col min="4372" max="4372" width="14.44140625" style="31" bestFit="1" customWidth="1"/>
    <col min="4373" max="4373" width="14.109375" style="31" customWidth="1"/>
    <col min="4374" max="4608" width="9.109375" style="31"/>
    <col min="4609" max="4609" width="19.88671875" style="31" customWidth="1"/>
    <col min="4610" max="4610" width="16" style="31" customWidth="1"/>
    <col min="4611" max="4611" width="15.6640625" style="31" customWidth="1"/>
    <col min="4612" max="4612" width="17.6640625" style="31" customWidth="1"/>
    <col min="4613" max="4614" width="15.6640625" style="31" customWidth="1"/>
    <col min="4615" max="4615" width="16.6640625" style="31" customWidth="1"/>
    <col min="4616" max="4616" width="16.33203125" style="31" customWidth="1"/>
    <col min="4617" max="4617" width="17.6640625" style="31" customWidth="1"/>
    <col min="4618" max="4618" width="14" style="31" customWidth="1"/>
    <col min="4619" max="4619" width="15" style="31" customWidth="1"/>
    <col min="4620" max="4620" width="4" style="31" customWidth="1"/>
    <col min="4621" max="4621" width="9.109375" style="31"/>
    <col min="4622" max="4622" width="11.5546875" style="31" customWidth="1"/>
    <col min="4623" max="4625" width="9.109375" style="31"/>
    <col min="4626" max="4626" width="10" style="31" bestFit="1" customWidth="1"/>
    <col min="4627" max="4627" width="13.44140625" style="31" customWidth="1"/>
    <col min="4628" max="4628" width="14.44140625" style="31" bestFit="1" customWidth="1"/>
    <col min="4629" max="4629" width="14.109375" style="31" customWidth="1"/>
    <col min="4630" max="4864" width="9.109375" style="31"/>
    <col min="4865" max="4865" width="19.88671875" style="31" customWidth="1"/>
    <col min="4866" max="4866" width="16" style="31" customWidth="1"/>
    <col min="4867" max="4867" width="15.6640625" style="31" customWidth="1"/>
    <col min="4868" max="4868" width="17.6640625" style="31" customWidth="1"/>
    <col min="4869" max="4870" width="15.6640625" style="31" customWidth="1"/>
    <col min="4871" max="4871" width="16.6640625" style="31" customWidth="1"/>
    <col min="4872" max="4872" width="16.33203125" style="31" customWidth="1"/>
    <col min="4873" max="4873" width="17.6640625" style="31" customWidth="1"/>
    <col min="4874" max="4874" width="14" style="31" customWidth="1"/>
    <col min="4875" max="4875" width="15" style="31" customWidth="1"/>
    <col min="4876" max="4876" width="4" style="31" customWidth="1"/>
    <col min="4877" max="4877" width="9.109375" style="31"/>
    <col min="4878" max="4878" width="11.5546875" style="31" customWidth="1"/>
    <col min="4879" max="4881" width="9.109375" style="31"/>
    <col min="4882" max="4882" width="10" style="31" bestFit="1" customWidth="1"/>
    <col min="4883" max="4883" width="13.44140625" style="31" customWidth="1"/>
    <col min="4884" max="4884" width="14.44140625" style="31" bestFit="1" customWidth="1"/>
    <col min="4885" max="4885" width="14.109375" style="31" customWidth="1"/>
    <col min="4886" max="5120" width="9.109375" style="31"/>
    <col min="5121" max="5121" width="19.88671875" style="31" customWidth="1"/>
    <col min="5122" max="5122" width="16" style="31" customWidth="1"/>
    <col min="5123" max="5123" width="15.6640625" style="31" customWidth="1"/>
    <col min="5124" max="5124" width="17.6640625" style="31" customWidth="1"/>
    <col min="5125" max="5126" width="15.6640625" style="31" customWidth="1"/>
    <col min="5127" max="5127" width="16.6640625" style="31" customWidth="1"/>
    <col min="5128" max="5128" width="16.33203125" style="31" customWidth="1"/>
    <col min="5129" max="5129" width="17.6640625" style="31" customWidth="1"/>
    <col min="5130" max="5130" width="14" style="31" customWidth="1"/>
    <col min="5131" max="5131" width="15" style="31" customWidth="1"/>
    <col min="5132" max="5132" width="4" style="31" customWidth="1"/>
    <col min="5133" max="5133" width="9.109375" style="31"/>
    <col min="5134" max="5134" width="11.5546875" style="31" customWidth="1"/>
    <col min="5135" max="5137" width="9.109375" style="31"/>
    <col min="5138" max="5138" width="10" style="31" bestFit="1" customWidth="1"/>
    <col min="5139" max="5139" width="13.44140625" style="31" customWidth="1"/>
    <col min="5140" max="5140" width="14.44140625" style="31" bestFit="1" customWidth="1"/>
    <col min="5141" max="5141" width="14.109375" style="31" customWidth="1"/>
    <col min="5142" max="5376" width="9.109375" style="31"/>
    <col min="5377" max="5377" width="19.88671875" style="31" customWidth="1"/>
    <col min="5378" max="5378" width="16" style="31" customWidth="1"/>
    <col min="5379" max="5379" width="15.6640625" style="31" customWidth="1"/>
    <col min="5380" max="5380" width="17.6640625" style="31" customWidth="1"/>
    <col min="5381" max="5382" width="15.6640625" style="31" customWidth="1"/>
    <col min="5383" max="5383" width="16.6640625" style="31" customWidth="1"/>
    <col min="5384" max="5384" width="16.33203125" style="31" customWidth="1"/>
    <col min="5385" max="5385" width="17.6640625" style="31" customWidth="1"/>
    <col min="5386" max="5386" width="14" style="31" customWidth="1"/>
    <col min="5387" max="5387" width="15" style="31" customWidth="1"/>
    <col min="5388" max="5388" width="4" style="31" customWidth="1"/>
    <col min="5389" max="5389" width="9.109375" style="31"/>
    <col min="5390" max="5390" width="11.5546875" style="31" customWidth="1"/>
    <col min="5391" max="5393" width="9.109375" style="31"/>
    <col min="5394" max="5394" width="10" style="31" bestFit="1" customWidth="1"/>
    <col min="5395" max="5395" width="13.44140625" style="31" customWidth="1"/>
    <col min="5396" max="5396" width="14.44140625" style="31" bestFit="1" customWidth="1"/>
    <col min="5397" max="5397" width="14.109375" style="31" customWidth="1"/>
    <col min="5398" max="5632" width="9.109375" style="31"/>
    <col min="5633" max="5633" width="19.88671875" style="31" customWidth="1"/>
    <col min="5634" max="5634" width="16" style="31" customWidth="1"/>
    <col min="5635" max="5635" width="15.6640625" style="31" customWidth="1"/>
    <col min="5636" max="5636" width="17.6640625" style="31" customWidth="1"/>
    <col min="5637" max="5638" width="15.6640625" style="31" customWidth="1"/>
    <col min="5639" max="5639" width="16.6640625" style="31" customWidth="1"/>
    <col min="5640" max="5640" width="16.33203125" style="31" customWidth="1"/>
    <col min="5641" max="5641" width="17.6640625" style="31" customWidth="1"/>
    <col min="5642" max="5642" width="14" style="31" customWidth="1"/>
    <col min="5643" max="5643" width="15" style="31" customWidth="1"/>
    <col min="5644" max="5644" width="4" style="31" customWidth="1"/>
    <col min="5645" max="5645" width="9.109375" style="31"/>
    <col min="5646" max="5646" width="11.5546875" style="31" customWidth="1"/>
    <col min="5647" max="5649" width="9.109375" style="31"/>
    <col min="5650" max="5650" width="10" style="31" bestFit="1" customWidth="1"/>
    <col min="5651" max="5651" width="13.44140625" style="31" customWidth="1"/>
    <col min="5652" max="5652" width="14.44140625" style="31" bestFit="1" customWidth="1"/>
    <col min="5653" max="5653" width="14.109375" style="31" customWidth="1"/>
    <col min="5654" max="5888" width="9.109375" style="31"/>
    <col min="5889" max="5889" width="19.88671875" style="31" customWidth="1"/>
    <col min="5890" max="5890" width="16" style="31" customWidth="1"/>
    <col min="5891" max="5891" width="15.6640625" style="31" customWidth="1"/>
    <col min="5892" max="5892" width="17.6640625" style="31" customWidth="1"/>
    <col min="5893" max="5894" width="15.6640625" style="31" customWidth="1"/>
    <col min="5895" max="5895" width="16.6640625" style="31" customWidth="1"/>
    <col min="5896" max="5896" width="16.33203125" style="31" customWidth="1"/>
    <col min="5897" max="5897" width="17.6640625" style="31" customWidth="1"/>
    <col min="5898" max="5898" width="14" style="31" customWidth="1"/>
    <col min="5899" max="5899" width="15" style="31" customWidth="1"/>
    <col min="5900" max="5900" width="4" style="31" customWidth="1"/>
    <col min="5901" max="5901" width="9.109375" style="31"/>
    <col min="5902" max="5902" width="11.5546875" style="31" customWidth="1"/>
    <col min="5903" max="5905" width="9.109375" style="31"/>
    <col min="5906" max="5906" width="10" style="31" bestFit="1" customWidth="1"/>
    <col min="5907" max="5907" width="13.44140625" style="31" customWidth="1"/>
    <col min="5908" max="5908" width="14.44140625" style="31" bestFit="1" customWidth="1"/>
    <col min="5909" max="5909" width="14.109375" style="31" customWidth="1"/>
    <col min="5910" max="6144" width="9.109375" style="31"/>
    <col min="6145" max="6145" width="19.88671875" style="31" customWidth="1"/>
    <col min="6146" max="6146" width="16" style="31" customWidth="1"/>
    <col min="6147" max="6147" width="15.6640625" style="31" customWidth="1"/>
    <col min="6148" max="6148" width="17.6640625" style="31" customWidth="1"/>
    <col min="6149" max="6150" width="15.6640625" style="31" customWidth="1"/>
    <col min="6151" max="6151" width="16.6640625" style="31" customWidth="1"/>
    <col min="6152" max="6152" width="16.33203125" style="31" customWidth="1"/>
    <col min="6153" max="6153" width="17.6640625" style="31" customWidth="1"/>
    <col min="6154" max="6154" width="14" style="31" customWidth="1"/>
    <col min="6155" max="6155" width="15" style="31" customWidth="1"/>
    <col min="6156" max="6156" width="4" style="31" customWidth="1"/>
    <col min="6157" max="6157" width="9.109375" style="31"/>
    <col min="6158" max="6158" width="11.5546875" style="31" customWidth="1"/>
    <col min="6159" max="6161" width="9.109375" style="31"/>
    <col min="6162" max="6162" width="10" style="31" bestFit="1" customWidth="1"/>
    <col min="6163" max="6163" width="13.44140625" style="31" customWidth="1"/>
    <col min="6164" max="6164" width="14.44140625" style="31" bestFit="1" customWidth="1"/>
    <col min="6165" max="6165" width="14.109375" style="31" customWidth="1"/>
    <col min="6166" max="6400" width="9.109375" style="31"/>
    <col min="6401" max="6401" width="19.88671875" style="31" customWidth="1"/>
    <col min="6402" max="6402" width="16" style="31" customWidth="1"/>
    <col min="6403" max="6403" width="15.6640625" style="31" customWidth="1"/>
    <col min="6404" max="6404" width="17.6640625" style="31" customWidth="1"/>
    <col min="6405" max="6406" width="15.6640625" style="31" customWidth="1"/>
    <col min="6407" max="6407" width="16.6640625" style="31" customWidth="1"/>
    <col min="6408" max="6408" width="16.33203125" style="31" customWidth="1"/>
    <col min="6409" max="6409" width="17.6640625" style="31" customWidth="1"/>
    <col min="6410" max="6410" width="14" style="31" customWidth="1"/>
    <col min="6411" max="6411" width="15" style="31" customWidth="1"/>
    <col min="6412" max="6412" width="4" style="31" customWidth="1"/>
    <col min="6413" max="6413" width="9.109375" style="31"/>
    <col min="6414" max="6414" width="11.5546875" style="31" customWidth="1"/>
    <col min="6415" max="6417" width="9.109375" style="31"/>
    <col min="6418" max="6418" width="10" style="31" bestFit="1" customWidth="1"/>
    <col min="6419" max="6419" width="13.44140625" style="31" customWidth="1"/>
    <col min="6420" max="6420" width="14.44140625" style="31" bestFit="1" customWidth="1"/>
    <col min="6421" max="6421" width="14.109375" style="31" customWidth="1"/>
    <col min="6422" max="6656" width="9.109375" style="31"/>
    <col min="6657" max="6657" width="19.88671875" style="31" customWidth="1"/>
    <col min="6658" max="6658" width="16" style="31" customWidth="1"/>
    <col min="6659" max="6659" width="15.6640625" style="31" customWidth="1"/>
    <col min="6660" max="6660" width="17.6640625" style="31" customWidth="1"/>
    <col min="6661" max="6662" width="15.6640625" style="31" customWidth="1"/>
    <col min="6663" max="6663" width="16.6640625" style="31" customWidth="1"/>
    <col min="6664" max="6664" width="16.33203125" style="31" customWidth="1"/>
    <col min="6665" max="6665" width="17.6640625" style="31" customWidth="1"/>
    <col min="6666" max="6666" width="14" style="31" customWidth="1"/>
    <col min="6667" max="6667" width="15" style="31" customWidth="1"/>
    <col min="6668" max="6668" width="4" style="31" customWidth="1"/>
    <col min="6669" max="6669" width="9.109375" style="31"/>
    <col min="6670" max="6670" width="11.5546875" style="31" customWidth="1"/>
    <col min="6671" max="6673" width="9.109375" style="31"/>
    <col min="6674" max="6674" width="10" style="31" bestFit="1" customWidth="1"/>
    <col min="6675" max="6675" width="13.44140625" style="31" customWidth="1"/>
    <col min="6676" max="6676" width="14.44140625" style="31" bestFit="1" customWidth="1"/>
    <col min="6677" max="6677" width="14.109375" style="31" customWidth="1"/>
    <col min="6678" max="6912" width="9.109375" style="31"/>
    <col min="6913" max="6913" width="19.88671875" style="31" customWidth="1"/>
    <col min="6914" max="6914" width="16" style="31" customWidth="1"/>
    <col min="6915" max="6915" width="15.6640625" style="31" customWidth="1"/>
    <col min="6916" max="6916" width="17.6640625" style="31" customWidth="1"/>
    <col min="6917" max="6918" width="15.6640625" style="31" customWidth="1"/>
    <col min="6919" max="6919" width="16.6640625" style="31" customWidth="1"/>
    <col min="6920" max="6920" width="16.33203125" style="31" customWidth="1"/>
    <col min="6921" max="6921" width="17.6640625" style="31" customWidth="1"/>
    <col min="6922" max="6922" width="14" style="31" customWidth="1"/>
    <col min="6923" max="6923" width="15" style="31" customWidth="1"/>
    <col min="6924" max="6924" width="4" style="31" customWidth="1"/>
    <col min="6925" max="6925" width="9.109375" style="31"/>
    <col min="6926" max="6926" width="11.5546875" style="31" customWidth="1"/>
    <col min="6927" max="6929" width="9.109375" style="31"/>
    <col min="6930" max="6930" width="10" style="31" bestFit="1" customWidth="1"/>
    <col min="6931" max="6931" width="13.44140625" style="31" customWidth="1"/>
    <col min="6932" max="6932" width="14.44140625" style="31" bestFit="1" customWidth="1"/>
    <col min="6933" max="6933" width="14.109375" style="31" customWidth="1"/>
    <col min="6934" max="7168" width="9.109375" style="31"/>
    <col min="7169" max="7169" width="19.88671875" style="31" customWidth="1"/>
    <col min="7170" max="7170" width="16" style="31" customWidth="1"/>
    <col min="7171" max="7171" width="15.6640625" style="31" customWidth="1"/>
    <col min="7172" max="7172" width="17.6640625" style="31" customWidth="1"/>
    <col min="7173" max="7174" width="15.6640625" style="31" customWidth="1"/>
    <col min="7175" max="7175" width="16.6640625" style="31" customWidth="1"/>
    <col min="7176" max="7176" width="16.33203125" style="31" customWidth="1"/>
    <col min="7177" max="7177" width="17.6640625" style="31" customWidth="1"/>
    <col min="7178" max="7178" width="14" style="31" customWidth="1"/>
    <col min="7179" max="7179" width="15" style="31" customWidth="1"/>
    <col min="7180" max="7180" width="4" style="31" customWidth="1"/>
    <col min="7181" max="7181" width="9.109375" style="31"/>
    <col min="7182" max="7182" width="11.5546875" style="31" customWidth="1"/>
    <col min="7183" max="7185" width="9.109375" style="31"/>
    <col min="7186" max="7186" width="10" style="31" bestFit="1" customWidth="1"/>
    <col min="7187" max="7187" width="13.44140625" style="31" customWidth="1"/>
    <col min="7188" max="7188" width="14.44140625" style="31" bestFit="1" customWidth="1"/>
    <col min="7189" max="7189" width="14.109375" style="31" customWidth="1"/>
    <col min="7190" max="7424" width="9.109375" style="31"/>
    <col min="7425" max="7425" width="19.88671875" style="31" customWidth="1"/>
    <col min="7426" max="7426" width="16" style="31" customWidth="1"/>
    <col min="7427" max="7427" width="15.6640625" style="31" customWidth="1"/>
    <col min="7428" max="7428" width="17.6640625" style="31" customWidth="1"/>
    <col min="7429" max="7430" width="15.6640625" style="31" customWidth="1"/>
    <col min="7431" max="7431" width="16.6640625" style="31" customWidth="1"/>
    <col min="7432" max="7432" width="16.33203125" style="31" customWidth="1"/>
    <col min="7433" max="7433" width="17.6640625" style="31" customWidth="1"/>
    <col min="7434" max="7434" width="14" style="31" customWidth="1"/>
    <col min="7435" max="7435" width="15" style="31" customWidth="1"/>
    <col min="7436" max="7436" width="4" style="31" customWidth="1"/>
    <col min="7437" max="7437" width="9.109375" style="31"/>
    <col min="7438" max="7438" width="11.5546875" style="31" customWidth="1"/>
    <col min="7439" max="7441" width="9.109375" style="31"/>
    <col min="7442" max="7442" width="10" style="31" bestFit="1" customWidth="1"/>
    <col min="7443" max="7443" width="13.44140625" style="31" customWidth="1"/>
    <col min="7444" max="7444" width="14.44140625" style="31" bestFit="1" customWidth="1"/>
    <col min="7445" max="7445" width="14.109375" style="31" customWidth="1"/>
    <col min="7446" max="7680" width="9.109375" style="31"/>
    <col min="7681" max="7681" width="19.88671875" style="31" customWidth="1"/>
    <col min="7682" max="7682" width="16" style="31" customWidth="1"/>
    <col min="7683" max="7683" width="15.6640625" style="31" customWidth="1"/>
    <col min="7684" max="7684" width="17.6640625" style="31" customWidth="1"/>
    <col min="7685" max="7686" width="15.6640625" style="31" customWidth="1"/>
    <col min="7687" max="7687" width="16.6640625" style="31" customWidth="1"/>
    <col min="7688" max="7688" width="16.33203125" style="31" customWidth="1"/>
    <col min="7689" max="7689" width="17.6640625" style="31" customWidth="1"/>
    <col min="7690" max="7690" width="14" style="31" customWidth="1"/>
    <col min="7691" max="7691" width="15" style="31" customWidth="1"/>
    <col min="7692" max="7692" width="4" style="31" customWidth="1"/>
    <col min="7693" max="7693" width="9.109375" style="31"/>
    <col min="7694" max="7694" width="11.5546875" style="31" customWidth="1"/>
    <col min="7695" max="7697" width="9.109375" style="31"/>
    <col min="7698" max="7698" width="10" style="31" bestFit="1" customWidth="1"/>
    <col min="7699" max="7699" width="13.44140625" style="31" customWidth="1"/>
    <col min="7700" max="7700" width="14.44140625" style="31" bestFit="1" customWidth="1"/>
    <col min="7701" max="7701" width="14.109375" style="31" customWidth="1"/>
    <col min="7702" max="7936" width="9.109375" style="31"/>
    <col min="7937" max="7937" width="19.88671875" style="31" customWidth="1"/>
    <col min="7938" max="7938" width="16" style="31" customWidth="1"/>
    <col min="7939" max="7939" width="15.6640625" style="31" customWidth="1"/>
    <col min="7940" max="7940" width="17.6640625" style="31" customWidth="1"/>
    <col min="7941" max="7942" width="15.6640625" style="31" customWidth="1"/>
    <col min="7943" max="7943" width="16.6640625" style="31" customWidth="1"/>
    <col min="7944" max="7944" width="16.33203125" style="31" customWidth="1"/>
    <col min="7945" max="7945" width="17.6640625" style="31" customWidth="1"/>
    <col min="7946" max="7946" width="14" style="31" customWidth="1"/>
    <col min="7947" max="7947" width="15" style="31" customWidth="1"/>
    <col min="7948" max="7948" width="4" style="31" customWidth="1"/>
    <col min="7949" max="7949" width="9.109375" style="31"/>
    <col min="7950" max="7950" width="11.5546875" style="31" customWidth="1"/>
    <col min="7951" max="7953" width="9.109375" style="31"/>
    <col min="7954" max="7954" width="10" style="31" bestFit="1" customWidth="1"/>
    <col min="7955" max="7955" width="13.44140625" style="31" customWidth="1"/>
    <col min="7956" max="7956" width="14.44140625" style="31" bestFit="1" customWidth="1"/>
    <col min="7957" max="7957" width="14.109375" style="31" customWidth="1"/>
    <col min="7958" max="8192" width="9.109375" style="31"/>
    <col min="8193" max="8193" width="19.88671875" style="31" customWidth="1"/>
    <col min="8194" max="8194" width="16" style="31" customWidth="1"/>
    <col min="8195" max="8195" width="15.6640625" style="31" customWidth="1"/>
    <col min="8196" max="8196" width="17.6640625" style="31" customWidth="1"/>
    <col min="8197" max="8198" width="15.6640625" style="31" customWidth="1"/>
    <col min="8199" max="8199" width="16.6640625" style="31" customWidth="1"/>
    <col min="8200" max="8200" width="16.33203125" style="31" customWidth="1"/>
    <col min="8201" max="8201" width="17.6640625" style="31" customWidth="1"/>
    <col min="8202" max="8202" width="14" style="31" customWidth="1"/>
    <col min="8203" max="8203" width="15" style="31" customWidth="1"/>
    <col min="8204" max="8204" width="4" style="31" customWidth="1"/>
    <col min="8205" max="8205" width="9.109375" style="31"/>
    <col min="8206" max="8206" width="11.5546875" style="31" customWidth="1"/>
    <col min="8207" max="8209" width="9.109375" style="31"/>
    <col min="8210" max="8210" width="10" style="31" bestFit="1" customWidth="1"/>
    <col min="8211" max="8211" width="13.44140625" style="31" customWidth="1"/>
    <col min="8212" max="8212" width="14.44140625" style="31" bestFit="1" customWidth="1"/>
    <col min="8213" max="8213" width="14.109375" style="31" customWidth="1"/>
    <col min="8214" max="8448" width="9.109375" style="31"/>
    <col min="8449" max="8449" width="19.88671875" style="31" customWidth="1"/>
    <col min="8450" max="8450" width="16" style="31" customWidth="1"/>
    <col min="8451" max="8451" width="15.6640625" style="31" customWidth="1"/>
    <col min="8452" max="8452" width="17.6640625" style="31" customWidth="1"/>
    <col min="8453" max="8454" width="15.6640625" style="31" customWidth="1"/>
    <col min="8455" max="8455" width="16.6640625" style="31" customWidth="1"/>
    <col min="8456" max="8456" width="16.33203125" style="31" customWidth="1"/>
    <col min="8457" max="8457" width="17.6640625" style="31" customWidth="1"/>
    <col min="8458" max="8458" width="14" style="31" customWidth="1"/>
    <col min="8459" max="8459" width="15" style="31" customWidth="1"/>
    <col min="8460" max="8460" width="4" style="31" customWidth="1"/>
    <col min="8461" max="8461" width="9.109375" style="31"/>
    <col min="8462" max="8462" width="11.5546875" style="31" customWidth="1"/>
    <col min="8463" max="8465" width="9.109375" style="31"/>
    <col min="8466" max="8466" width="10" style="31" bestFit="1" customWidth="1"/>
    <col min="8467" max="8467" width="13.44140625" style="31" customWidth="1"/>
    <col min="8468" max="8468" width="14.44140625" style="31" bestFit="1" customWidth="1"/>
    <col min="8469" max="8469" width="14.109375" style="31" customWidth="1"/>
    <col min="8470" max="8704" width="9.109375" style="31"/>
    <col min="8705" max="8705" width="19.88671875" style="31" customWidth="1"/>
    <col min="8706" max="8706" width="16" style="31" customWidth="1"/>
    <col min="8707" max="8707" width="15.6640625" style="31" customWidth="1"/>
    <col min="8708" max="8708" width="17.6640625" style="31" customWidth="1"/>
    <col min="8709" max="8710" width="15.6640625" style="31" customWidth="1"/>
    <col min="8711" max="8711" width="16.6640625" style="31" customWidth="1"/>
    <col min="8712" max="8712" width="16.33203125" style="31" customWidth="1"/>
    <col min="8713" max="8713" width="17.6640625" style="31" customWidth="1"/>
    <col min="8714" max="8714" width="14" style="31" customWidth="1"/>
    <col min="8715" max="8715" width="15" style="31" customWidth="1"/>
    <col min="8716" max="8716" width="4" style="31" customWidth="1"/>
    <col min="8717" max="8717" width="9.109375" style="31"/>
    <col min="8718" max="8718" width="11.5546875" style="31" customWidth="1"/>
    <col min="8719" max="8721" width="9.109375" style="31"/>
    <col min="8722" max="8722" width="10" style="31" bestFit="1" customWidth="1"/>
    <col min="8723" max="8723" width="13.44140625" style="31" customWidth="1"/>
    <col min="8724" max="8724" width="14.44140625" style="31" bestFit="1" customWidth="1"/>
    <col min="8725" max="8725" width="14.109375" style="31" customWidth="1"/>
    <col min="8726" max="8960" width="9.109375" style="31"/>
    <col min="8961" max="8961" width="19.88671875" style="31" customWidth="1"/>
    <col min="8962" max="8962" width="16" style="31" customWidth="1"/>
    <col min="8963" max="8963" width="15.6640625" style="31" customWidth="1"/>
    <col min="8964" max="8964" width="17.6640625" style="31" customWidth="1"/>
    <col min="8965" max="8966" width="15.6640625" style="31" customWidth="1"/>
    <col min="8967" max="8967" width="16.6640625" style="31" customWidth="1"/>
    <col min="8968" max="8968" width="16.33203125" style="31" customWidth="1"/>
    <col min="8969" max="8969" width="17.6640625" style="31" customWidth="1"/>
    <col min="8970" max="8970" width="14" style="31" customWidth="1"/>
    <col min="8971" max="8971" width="15" style="31" customWidth="1"/>
    <col min="8972" max="8972" width="4" style="31" customWidth="1"/>
    <col min="8973" max="8973" width="9.109375" style="31"/>
    <col min="8974" max="8974" width="11.5546875" style="31" customWidth="1"/>
    <col min="8975" max="8977" width="9.109375" style="31"/>
    <col min="8978" max="8978" width="10" style="31" bestFit="1" customWidth="1"/>
    <col min="8979" max="8979" width="13.44140625" style="31" customWidth="1"/>
    <col min="8980" max="8980" width="14.44140625" style="31" bestFit="1" customWidth="1"/>
    <col min="8981" max="8981" width="14.109375" style="31" customWidth="1"/>
    <col min="8982" max="9216" width="9.109375" style="31"/>
    <col min="9217" max="9217" width="19.88671875" style="31" customWidth="1"/>
    <col min="9218" max="9218" width="16" style="31" customWidth="1"/>
    <col min="9219" max="9219" width="15.6640625" style="31" customWidth="1"/>
    <col min="9220" max="9220" width="17.6640625" style="31" customWidth="1"/>
    <col min="9221" max="9222" width="15.6640625" style="31" customWidth="1"/>
    <col min="9223" max="9223" width="16.6640625" style="31" customWidth="1"/>
    <col min="9224" max="9224" width="16.33203125" style="31" customWidth="1"/>
    <col min="9225" max="9225" width="17.6640625" style="31" customWidth="1"/>
    <col min="9226" max="9226" width="14" style="31" customWidth="1"/>
    <col min="9227" max="9227" width="15" style="31" customWidth="1"/>
    <col min="9228" max="9228" width="4" style="31" customWidth="1"/>
    <col min="9229" max="9229" width="9.109375" style="31"/>
    <col min="9230" max="9230" width="11.5546875" style="31" customWidth="1"/>
    <col min="9231" max="9233" width="9.109375" style="31"/>
    <col min="9234" max="9234" width="10" style="31" bestFit="1" customWidth="1"/>
    <col min="9235" max="9235" width="13.44140625" style="31" customWidth="1"/>
    <col min="9236" max="9236" width="14.44140625" style="31" bestFit="1" customWidth="1"/>
    <col min="9237" max="9237" width="14.109375" style="31" customWidth="1"/>
    <col min="9238" max="9472" width="9.109375" style="31"/>
    <col min="9473" max="9473" width="19.88671875" style="31" customWidth="1"/>
    <col min="9474" max="9474" width="16" style="31" customWidth="1"/>
    <col min="9475" max="9475" width="15.6640625" style="31" customWidth="1"/>
    <col min="9476" max="9476" width="17.6640625" style="31" customWidth="1"/>
    <col min="9477" max="9478" width="15.6640625" style="31" customWidth="1"/>
    <col min="9479" max="9479" width="16.6640625" style="31" customWidth="1"/>
    <col min="9480" max="9480" width="16.33203125" style="31" customWidth="1"/>
    <col min="9481" max="9481" width="17.6640625" style="31" customWidth="1"/>
    <col min="9482" max="9482" width="14" style="31" customWidth="1"/>
    <col min="9483" max="9483" width="15" style="31" customWidth="1"/>
    <col min="9484" max="9484" width="4" style="31" customWidth="1"/>
    <col min="9485" max="9485" width="9.109375" style="31"/>
    <col min="9486" max="9486" width="11.5546875" style="31" customWidth="1"/>
    <col min="9487" max="9489" width="9.109375" style="31"/>
    <col min="9490" max="9490" width="10" style="31" bestFit="1" customWidth="1"/>
    <col min="9491" max="9491" width="13.44140625" style="31" customWidth="1"/>
    <col min="9492" max="9492" width="14.44140625" style="31" bestFit="1" customWidth="1"/>
    <col min="9493" max="9493" width="14.109375" style="31" customWidth="1"/>
    <col min="9494" max="9728" width="9.109375" style="31"/>
    <col min="9729" max="9729" width="19.88671875" style="31" customWidth="1"/>
    <col min="9730" max="9730" width="16" style="31" customWidth="1"/>
    <col min="9731" max="9731" width="15.6640625" style="31" customWidth="1"/>
    <col min="9732" max="9732" width="17.6640625" style="31" customWidth="1"/>
    <col min="9733" max="9734" width="15.6640625" style="31" customWidth="1"/>
    <col min="9735" max="9735" width="16.6640625" style="31" customWidth="1"/>
    <col min="9736" max="9736" width="16.33203125" style="31" customWidth="1"/>
    <col min="9737" max="9737" width="17.6640625" style="31" customWidth="1"/>
    <col min="9738" max="9738" width="14" style="31" customWidth="1"/>
    <col min="9739" max="9739" width="15" style="31" customWidth="1"/>
    <col min="9740" max="9740" width="4" style="31" customWidth="1"/>
    <col min="9741" max="9741" width="9.109375" style="31"/>
    <col min="9742" max="9742" width="11.5546875" style="31" customWidth="1"/>
    <col min="9743" max="9745" width="9.109375" style="31"/>
    <col min="9746" max="9746" width="10" style="31" bestFit="1" customWidth="1"/>
    <col min="9747" max="9747" width="13.44140625" style="31" customWidth="1"/>
    <col min="9748" max="9748" width="14.44140625" style="31" bestFit="1" customWidth="1"/>
    <col min="9749" max="9749" width="14.109375" style="31" customWidth="1"/>
    <col min="9750" max="9984" width="9.109375" style="31"/>
    <col min="9985" max="9985" width="19.88671875" style="31" customWidth="1"/>
    <col min="9986" max="9986" width="16" style="31" customWidth="1"/>
    <col min="9987" max="9987" width="15.6640625" style="31" customWidth="1"/>
    <col min="9988" max="9988" width="17.6640625" style="31" customWidth="1"/>
    <col min="9989" max="9990" width="15.6640625" style="31" customWidth="1"/>
    <col min="9991" max="9991" width="16.6640625" style="31" customWidth="1"/>
    <col min="9992" max="9992" width="16.33203125" style="31" customWidth="1"/>
    <col min="9993" max="9993" width="17.6640625" style="31" customWidth="1"/>
    <col min="9994" max="9994" width="14" style="31" customWidth="1"/>
    <col min="9995" max="9995" width="15" style="31" customWidth="1"/>
    <col min="9996" max="9996" width="4" style="31" customWidth="1"/>
    <col min="9997" max="9997" width="9.109375" style="31"/>
    <col min="9998" max="9998" width="11.5546875" style="31" customWidth="1"/>
    <col min="9999" max="10001" width="9.109375" style="31"/>
    <col min="10002" max="10002" width="10" style="31" bestFit="1" customWidth="1"/>
    <col min="10003" max="10003" width="13.44140625" style="31" customWidth="1"/>
    <col min="10004" max="10004" width="14.44140625" style="31" bestFit="1" customWidth="1"/>
    <col min="10005" max="10005" width="14.109375" style="31" customWidth="1"/>
    <col min="10006" max="10240" width="9.109375" style="31"/>
    <col min="10241" max="10241" width="19.88671875" style="31" customWidth="1"/>
    <col min="10242" max="10242" width="16" style="31" customWidth="1"/>
    <col min="10243" max="10243" width="15.6640625" style="31" customWidth="1"/>
    <col min="10244" max="10244" width="17.6640625" style="31" customWidth="1"/>
    <col min="10245" max="10246" width="15.6640625" style="31" customWidth="1"/>
    <col min="10247" max="10247" width="16.6640625" style="31" customWidth="1"/>
    <col min="10248" max="10248" width="16.33203125" style="31" customWidth="1"/>
    <col min="10249" max="10249" width="17.6640625" style="31" customWidth="1"/>
    <col min="10250" max="10250" width="14" style="31" customWidth="1"/>
    <col min="10251" max="10251" width="15" style="31" customWidth="1"/>
    <col min="10252" max="10252" width="4" style="31" customWidth="1"/>
    <col min="10253" max="10253" width="9.109375" style="31"/>
    <col min="10254" max="10254" width="11.5546875" style="31" customWidth="1"/>
    <col min="10255" max="10257" width="9.109375" style="31"/>
    <col min="10258" max="10258" width="10" style="31" bestFit="1" customWidth="1"/>
    <col min="10259" max="10259" width="13.44140625" style="31" customWidth="1"/>
    <col min="10260" max="10260" width="14.44140625" style="31" bestFit="1" customWidth="1"/>
    <col min="10261" max="10261" width="14.109375" style="31" customWidth="1"/>
    <col min="10262" max="10496" width="9.109375" style="31"/>
    <col min="10497" max="10497" width="19.88671875" style="31" customWidth="1"/>
    <col min="10498" max="10498" width="16" style="31" customWidth="1"/>
    <col min="10499" max="10499" width="15.6640625" style="31" customWidth="1"/>
    <col min="10500" max="10500" width="17.6640625" style="31" customWidth="1"/>
    <col min="10501" max="10502" width="15.6640625" style="31" customWidth="1"/>
    <col min="10503" max="10503" width="16.6640625" style="31" customWidth="1"/>
    <col min="10504" max="10504" width="16.33203125" style="31" customWidth="1"/>
    <col min="10505" max="10505" width="17.6640625" style="31" customWidth="1"/>
    <col min="10506" max="10506" width="14" style="31" customWidth="1"/>
    <col min="10507" max="10507" width="15" style="31" customWidth="1"/>
    <col min="10508" max="10508" width="4" style="31" customWidth="1"/>
    <col min="10509" max="10509" width="9.109375" style="31"/>
    <col min="10510" max="10510" width="11.5546875" style="31" customWidth="1"/>
    <col min="10511" max="10513" width="9.109375" style="31"/>
    <col min="10514" max="10514" width="10" style="31" bestFit="1" customWidth="1"/>
    <col min="10515" max="10515" width="13.44140625" style="31" customWidth="1"/>
    <col min="10516" max="10516" width="14.44140625" style="31" bestFit="1" customWidth="1"/>
    <col min="10517" max="10517" width="14.109375" style="31" customWidth="1"/>
    <col min="10518" max="10752" width="9.109375" style="31"/>
    <col min="10753" max="10753" width="19.88671875" style="31" customWidth="1"/>
    <col min="10754" max="10754" width="16" style="31" customWidth="1"/>
    <col min="10755" max="10755" width="15.6640625" style="31" customWidth="1"/>
    <col min="10756" max="10756" width="17.6640625" style="31" customWidth="1"/>
    <col min="10757" max="10758" width="15.6640625" style="31" customWidth="1"/>
    <col min="10759" max="10759" width="16.6640625" style="31" customWidth="1"/>
    <col min="10760" max="10760" width="16.33203125" style="31" customWidth="1"/>
    <col min="10761" max="10761" width="17.6640625" style="31" customWidth="1"/>
    <col min="10762" max="10762" width="14" style="31" customWidth="1"/>
    <col min="10763" max="10763" width="15" style="31" customWidth="1"/>
    <col min="10764" max="10764" width="4" style="31" customWidth="1"/>
    <col min="10765" max="10765" width="9.109375" style="31"/>
    <col min="10766" max="10766" width="11.5546875" style="31" customWidth="1"/>
    <col min="10767" max="10769" width="9.109375" style="31"/>
    <col min="10770" max="10770" width="10" style="31" bestFit="1" customWidth="1"/>
    <col min="10771" max="10771" width="13.44140625" style="31" customWidth="1"/>
    <col min="10772" max="10772" width="14.44140625" style="31" bestFit="1" customWidth="1"/>
    <col min="10773" max="10773" width="14.109375" style="31" customWidth="1"/>
    <col min="10774" max="11008" width="9.109375" style="31"/>
    <col min="11009" max="11009" width="19.88671875" style="31" customWidth="1"/>
    <col min="11010" max="11010" width="16" style="31" customWidth="1"/>
    <col min="11011" max="11011" width="15.6640625" style="31" customWidth="1"/>
    <col min="11012" max="11012" width="17.6640625" style="31" customWidth="1"/>
    <col min="11013" max="11014" width="15.6640625" style="31" customWidth="1"/>
    <col min="11015" max="11015" width="16.6640625" style="31" customWidth="1"/>
    <col min="11016" max="11016" width="16.33203125" style="31" customWidth="1"/>
    <col min="11017" max="11017" width="17.6640625" style="31" customWidth="1"/>
    <col min="11018" max="11018" width="14" style="31" customWidth="1"/>
    <col min="11019" max="11019" width="15" style="31" customWidth="1"/>
    <col min="11020" max="11020" width="4" style="31" customWidth="1"/>
    <col min="11021" max="11021" width="9.109375" style="31"/>
    <col min="11022" max="11022" width="11.5546875" style="31" customWidth="1"/>
    <col min="11023" max="11025" width="9.109375" style="31"/>
    <col min="11026" max="11026" width="10" style="31" bestFit="1" customWidth="1"/>
    <col min="11027" max="11027" width="13.44140625" style="31" customWidth="1"/>
    <col min="11028" max="11028" width="14.44140625" style="31" bestFit="1" customWidth="1"/>
    <col min="11029" max="11029" width="14.109375" style="31" customWidth="1"/>
    <col min="11030" max="11264" width="9.109375" style="31"/>
    <col min="11265" max="11265" width="19.88671875" style="31" customWidth="1"/>
    <col min="11266" max="11266" width="16" style="31" customWidth="1"/>
    <col min="11267" max="11267" width="15.6640625" style="31" customWidth="1"/>
    <col min="11268" max="11268" width="17.6640625" style="31" customWidth="1"/>
    <col min="11269" max="11270" width="15.6640625" style="31" customWidth="1"/>
    <col min="11271" max="11271" width="16.6640625" style="31" customWidth="1"/>
    <col min="11272" max="11272" width="16.33203125" style="31" customWidth="1"/>
    <col min="11273" max="11273" width="17.6640625" style="31" customWidth="1"/>
    <col min="11274" max="11274" width="14" style="31" customWidth="1"/>
    <col min="11275" max="11275" width="15" style="31" customWidth="1"/>
    <col min="11276" max="11276" width="4" style="31" customWidth="1"/>
    <col min="11277" max="11277" width="9.109375" style="31"/>
    <col min="11278" max="11278" width="11.5546875" style="31" customWidth="1"/>
    <col min="11279" max="11281" width="9.109375" style="31"/>
    <col min="11282" max="11282" width="10" style="31" bestFit="1" customWidth="1"/>
    <col min="11283" max="11283" width="13.44140625" style="31" customWidth="1"/>
    <col min="11284" max="11284" width="14.44140625" style="31" bestFit="1" customWidth="1"/>
    <col min="11285" max="11285" width="14.109375" style="31" customWidth="1"/>
    <col min="11286" max="11520" width="9.109375" style="31"/>
    <col min="11521" max="11521" width="19.88671875" style="31" customWidth="1"/>
    <col min="11522" max="11522" width="16" style="31" customWidth="1"/>
    <col min="11523" max="11523" width="15.6640625" style="31" customWidth="1"/>
    <col min="11524" max="11524" width="17.6640625" style="31" customWidth="1"/>
    <col min="11525" max="11526" width="15.6640625" style="31" customWidth="1"/>
    <col min="11527" max="11527" width="16.6640625" style="31" customWidth="1"/>
    <col min="11528" max="11528" width="16.33203125" style="31" customWidth="1"/>
    <col min="11529" max="11529" width="17.6640625" style="31" customWidth="1"/>
    <col min="11530" max="11530" width="14" style="31" customWidth="1"/>
    <col min="11531" max="11531" width="15" style="31" customWidth="1"/>
    <col min="11532" max="11532" width="4" style="31" customWidth="1"/>
    <col min="11533" max="11533" width="9.109375" style="31"/>
    <col min="11534" max="11534" width="11.5546875" style="31" customWidth="1"/>
    <col min="11535" max="11537" width="9.109375" style="31"/>
    <col min="11538" max="11538" width="10" style="31" bestFit="1" customWidth="1"/>
    <col min="11539" max="11539" width="13.44140625" style="31" customWidth="1"/>
    <col min="11540" max="11540" width="14.44140625" style="31" bestFit="1" customWidth="1"/>
    <col min="11541" max="11541" width="14.109375" style="31" customWidth="1"/>
    <col min="11542" max="11776" width="9.109375" style="31"/>
    <col min="11777" max="11777" width="19.88671875" style="31" customWidth="1"/>
    <col min="11778" max="11778" width="16" style="31" customWidth="1"/>
    <col min="11779" max="11779" width="15.6640625" style="31" customWidth="1"/>
    <col min="11780" max="11780" width="17.6640625" style="31" customWidth="1"/>
    <col min="11781" max="11782" width="15.6640625" style="31" customWidth="1"/>
    <col min="11783" max="11783" width="16.6640625" style="31" customWidth="1"/>
    <col min="11784" max="11784" width="16.33203125" style="31" customWidth="1"/>
    <col min="11785" max="11785" width="17.6640625" style="31" customWidth="1"/>
    <col min="11786" max="11786" width="14" style="31" customWidth="1"/>
    <col min="11787" max="11787" width="15" style="31" customWidth="1"/>
    <col min="11788" max="11788" width="4" style="31" customWidth="1"/>
    <col min="11789" max="11789" width="9.109375" style="31"/>
    <col min="11790" max="11790" width="11.5546875" style="31" customWidth="1"/>
    <col min="11791" max="11793" width="9.109375" style="31"/>
    <col min="11794" max="11794" width="10" style="31" bestFit="1" customWidth="1"/>
    <col min="11795" max="11795" width="13.44140625" style="31" customWidth="1"/>
    <col min="11796" max="11796" width="14.44140625" style="31" bestFit="1" customWidth="1"/>
    <col min="11797" max="11797" width="14.109375" style="31" customWidth="1"/>
    <col min="11798" max="12032" width="9.109375" style="31"/>
    <col min="12033" max="12033" width="19.88671875" style="31" customWidth="1"/>
    <col min="12034" max="12034" width="16" style="31" customWidth="1"/>
    <col min="12035" max="12035" width="15.6640625" style="31" customWidth="1"/>
    <col min="12036" max="12036" width="17.6640625" style="31" customWidth="1"/>
    <col min="12037" max="12038" width="15.6640625" style="31" customWidth="1"/>
    <col min="12039" max="12039" width="16.6640625" style="31" customWidth="1"/>
    <col min="12040" max="12040" width="16.33203125" style="31" customWidth="1"/>
    <col min="12041" max="12041" width="17.6640625" style="31" customWidth="1"/>
    <col min="12042" max="12042" width="14" style="31" customWidth="1"/>
    <col min="12043" max="12043" width="15" style="31" customWidth="1"/>
    <col min="12044" max="12044" width="4" style="31" customWidth="1"/>
    <col min="12045" max="12045" width="9.109375" style="31"/>
    <col min="12046" max="12046" width="11.5546875" style="31" customWidth="1"/>
    <col min="12047" max="12049" width="9.109375" style="31"/>
    <col min="12050" max="12050" width="10" style="31" bestFit="1" customWidth="1"/>
    <col min="12051" max="12051" width="13.44140625" style="31" customWidth="1"/>
    <col min="12052" max="12052" width="14.44140625" style="31" bestFit="1" customWidth="1"/>
    <col min="12053" max="12053" width="14.109375" style="31" customWidth="1"/>
    <col min="12054" max="12288" width="9.109375" style="31"/>
    <col min="12289" max="12289" width="19.88671875" style="31" customWidth="1"/>
    <col min="12290" max="12290" width="16" style="31" customWidth="1"/>
    <col min="12291" max="12291" width="15.6640625" style="31" customWidth="1"/>
    <col min="12292" max="12292" width="17.6640625" style="31" customWidth="1"/>
    <col min="12293" max="12294" width="15.6640625" style="31" customWidth="1"/>
    <col min="12295" max="12295" width="16.6640625" style="31" customWidth="1"/>
    <col min="12296" max="12296" width="16.33203125" style="31" customWidth="1"/>
    <col min="12297" max="12297" width="17.6640625" style="31" customWidth="1"/>
    <col min="12298" max="12298" width="14" style="31" customWidth="1"/>
    <col min="12299" max="12299" width="15" style="31" customWidth="1"/>
    <col min="12300" max="12300" width="4" style="31" customWidth="1"/>
    <col min="12301" max="12301" width="9.109375" style="31"/>
    <col min="12302" max="12302" width="11.5546875" style="31" customWidth="1"/>
    <col min="12303" max="12305" width="9.109375" style="31"/>
    <col min="12306" max="12306" width="10" style="31" bestFit="1" customWidth="1"/>
    <col min="12307" max="12307" width="13.44140625" style="31" customWidth="1"/>
    <col min="12308" max="12308" width="14.44140625" style="31" bestFit="1" customWidth="1"/>
    <col min="12309" max="12309" width="14.109375" style="31" customWidth="1"/>
    <col min="12310" max="12544" width="9.109375" style="31"/>
    <col min="12545" max="12545" width="19.88671875" style="31" customWidth="1"/>
    <col min="12546" max="12546" width="16" style="31" customWidth="1"/>
    <col min="12547" max="12547" width="15.6640625" style="31" customWidth="1"/>
    <col min="12548" max="12548" width="17.6640625" style="31" customWidth="1"/>
    <col min="12549" max="12550" width="15.6640625" style="31" customWidth="1"/>
    <col min="12551" max="12551" width="16.6640625" style="31" customWidth="1"/>
    <col min="12552" max="12552" width="16.33203125" style="31" customWidth="1"/>
    <col min="12553" max="12553" width="17.6640625" style="31" customWidth="1"/>
    <col min="12554" max="12554" width="14" style="31" customWidth="1"/>
    <col min="12555" max="12555" width="15" style="31" customWidth="1"/>
    <col min="12556" max="12556" width="4" style="31" customWidth="1"/>
    <col min="12557" max="12557" width="9.109375" style="31"/>
    <col min="12558" max="12558" width="11.5546875" style="31" customWidth="1"/>
    <col min="12559" max="12561" width="9.109375" style="31"/>
    <col min="12562" max="12562" width="10" style="31" bestFit="1" customWidth="1"/>
    <col min="12563" max="12563" width="13.44140625" style="31" customWidth="1"/>
    <col min="12564" max="12564" width="14.44140625" style="31" bestFit="1" customWidth="1"/>
    <col min="12565" max="12565" width="14.109375" style="31" customWidth="1"/>
    <col min="12566" max="12800" width="9.109375" style="31"/>
    <col min="12801" max="12801" width="19.88671875" style="31" customWidth="1"/>
    <col min="12802" max="12802" width="16" style="31" customWidth="1"/>
    <col min="12803" max="12803" width="15.6640625" style="31" customWidth="1"/>
    <col min="12804" max="12804" width="17.6640625" style="31" customWidth="1"/>
    <col min="12805" max="12806" width="15.6640625" style="31" customWidth="1"/>
    <col min="12807" max="12807" width="16.6640625" style="31" customWidth="1"/>
    <col min="12808" max="12808" width="16.33203125" style="31" customWidth="1"/>
    <col min="12809" max="12809" width="17.6640625" style="31" customWidth="1"/>
    <col min="12810" max="12810" width="14" style="31" customWidth="1"/>
    <col min="12811" max="12811" width="15" style="31" customWidth="1"/>
    <col min="12812" max="12812" width="4" style="31" customWidth="1"/>
    <col min="12813" max="12813" width="9.109375" style="31"/>
    <col min="12814" max="12814" width="11.5546875" style="31" customWidth="1"/>
    <col min="12815" max="12817" width="9.109375" style="31"/>
    <col min="12818" max="12818" width="10" style="31" bestFit="1" customWidth="1"/>
    <col min="12819" max="12819" width="13.44140625" style="31" customWidth="1"/>
    <col min="12820" max="12820" width="14.44140625" style="31" bestFit="1" customWidth="1"/>
    <col min="12821" max="12821" width="14.109375" style="31" customWidth="1"/>
    <col min="12822" max="13056" width="9.109375" style="31"/>
    <col min="13057" max="13057" width="19.88671875" style="31" customWidth="1"/>
    <col min="13058" max="13058" width="16" style="31" customWidth="1"/>
    <col min="13059" max="13059" width="15.6640625" style="31" customWidth="1"/>
    <col min="13060" max="13060" width="17.6640625" style="31" customWidth="1"/>
    <col min="13061" max="13062" width="15.6640625" style="31" customWidth="1"/>
    <col min="13063" max="13063" width="16.6640625" style="31" customWidth="1"/>
    <col min="13064" max="13064" width="16.33203125" style="31" customWidth="1"/>
    <col min="13065" max="13065" width="17.6640625" style="31" customWidth="1"/>
    <col min="13066" max="13066" width="14" style="31" customWidth="1"/>
    <col min="13067" max="13067" width="15" style="31" customWidth="1"/>
    <col min="13068" max="13068" width="4" style="31" customWidth="1"/>
    <col min="13069" max="13069" width="9.109375" style="31"/>
    <col min="13070" max="13070" width="11.5546875" style="31" customWidth="1"/>
    <col min="13071" max="13073" width="9.109375" style="31"/>
    <col min="13074" max="13074" width="10" style="31" bestFit="1" customWidth="1"/>
    <col min="13075" max="13075" width="13.44140625" style="31" customWidth="1"/>
    <col min="13076" max="13076" width="14.44140625" style="31" bestFit="1" customWidth="1"/>
    <col min="13077" max="13077" width="14.109375" style="31" customWidth="1"/>
    <col min="13078" max="13312" width="9.109375" style="31"/>
    <col min="13313" max="13313" width="19.88671875" style="31" customWidth="1"/>
    <col min="13314" max="13314" width="16" style="31" customWidth="1"/>
    <col min="13315" max="13315" width="15.6640625" style="31" customWidth="1"/>
    <col min="13316" max="13316" width="17.6640625" style="31" customWidth="1"/>
    <col min="13317" max="13318" width="15.6640625" style="31" customWidth="1"/>
    <col min="13319" max="13319" width="16.6640625" style="31" customWidth="1"/>
    <col min="13320" max="13320" width="16.33203125" style="31" customWidth="1"/>
    <col min="13321" max="13321" width="17.6640625" style="31" customWidth="1"/>
    <col min="13322" max="13322" width="14" style="31" customWidth="1"/>
    <col min="13323" max="13323" width="15" style="31" customWidth="1"/>
    <col min="13324" max="13324" width="4" style="31" customWidth="1"/>
    <col min="13325" max="13325" width="9.109375" style="31"/>
    <col min="13326" max="13326" width="11.5546875" style="31" customWidth="1"/>
    <col min="13327" max="13329" width="9.109375" style="31"/>
    <col min="13330" max="13330" width="10" style="31" bestFit="1" customWidth="1"/>
    <col min="13331" max="13331" width="13.44140625" style="31" customWidth="1"/>
    <col min="13332" max="13332" width="14.44140625" style="31" bestFit="1" customWidth="1"/>
    <col min="13333" max="13333" width="14.109375" style="31" customWidth="1"/>
    <col min="13334" max="13568" width="9.109375" style="31"/>
    <col min="13569" max="13569" width="19.88671875" style="31" customWidth="1"/>
    <col min="13570" max="13570" width="16" style="31" customWidth="1"/>
    <col min="13571" max="13571" width="15.6640625" style="31" customWidth="1"/>
    <col min="13572" max="13572" width="17.6640625" style="31" customWidth="1"/>
    <col min="13573" max="13574" width="15.6640625" style="31" customWidth="1"/>
    <col min="13575" max="13575" width="16.6640625" style="31" customWidth="1"/>
    <col min="13576" max="13576" width="16.33203125" style="31" customWidth="1"/>
    <col min="13577" max="13577" width="17.6640625" style="31" customWidth="1"/>
    <col min="13578" max="13578" width="14" style="31" customWidth="1"/>
    <col min="13579" max="13579" width="15" style="31" customWidth="1"/>
    <col min="13580" max="13580" width="4" style="31" customWidth="1"/>
    <col min="13581" max="13581" width="9.109375" style="31"/>
    <col min="13582" max="13582" width="11.5546875" style="31" customWidth="1"/>
    <col min="13583" max="13585" width="9.109375" style="31"/>
    <col min="13586" max="13586" width="10" style="31" bestFit="1" customWidth="1"/>
    <col min="13587" max="13587" width="13.44140625" style="31" customWidth="1"/>
    <col min="13588" max="13588" width="14.44140625" style="31" bestFit="1" customWidth="1"/>
    <col min="13589" max="13589" width="14.109375" style="31" customWidth="1"/>
    <col min="13590" max="13824" width="9.109375" style="31"/>
    <col min="13825" max="13825" width="19.88671875" style="31" customWidth="1"/>
    <col min="13826" max="13826" width="16" style="31" customWidth="1"/>
    <col min="13827" max="13827" width="15.6640625" style="31" customWidth="1"/>
    <col min="13828" max="13828" width="17.6640625" style="31" customWidth="1"/>
    <col min="13829" max="13830" width="15.6640625" style="31" customWidth="1"/>
    <col min="13831" max="13831" width="16.6640625" style="31" customWidth="1"/>
    <col min="13832" max="13832" width="16.33203125" style="31" customWidth="1"/>
    <col min="13833" max="13833" width="17.6640625" style="31" customWidth="1"/>
    <col min="13834" max="13834" width="14" style="31" customWidth="1"/>
    <col min="13835" max="13835" width="15" style="31" customWidth="1"/>
    <col min="13836" max="13836" width="4" style="31" customWidth="1"/>
    <col min="13837" max="13837" width="9.109375" style="31"/>
    <col min="13838" max="13838" width="11.5546875" style="31" customWidth="1"/>
    <col min="13839" max="13841" width="9.109375" style="31"/>
    <col min="13842" max="13842" width="10" style="31" bestFit="1" customWidth="1"/>
    <col min="13843" max="13843" width="13.44140625" style="31" customWidth="1"/>
    <col min="13844" max="13844" width="14.44140625" style="31" bestFit="1" customWidth="1"/>
    <col min="13845" max="13845" width="14.109375" style="31" customWidth="1"/>
    <col min="13846" max="14080" width="9.109375" style="31"/>
    <col min="14081" max="14081" width="19.88671875" style="31" customWidth="1"/>
    <col min="14082" max="14082" width="16" style="31" customWidth="1"/>
    <col min="14083" max="14083" width="15.6640625" style="31" customWidth="1"/>
    <col min="14084" max="14084" width="17.6640625" style="31" customWidth="1"/>
    <col min="14085" max="14086" width="15.6640625" style="31" customWidth="1"/>
    <col min="14087" max="14087" width="16.6640625" style="31" customWidth="1"/>
    <col min="14088" max="14088" width="16.33203125" style="31" customWidth="1"/>
    <col min="14089" max="14089" width="17.6640625" style="31" customWidth="1"/>
    <col min="14090" max="14090" width="14" style="31" customWidth="1"/>
    <col min="14091" max="14091" width="15" style="31" customWidth="1"/>
    <col min="14092" max="14092" width="4" style="31" customWidth="1"/>
    <col min="14093" max="14093" width="9.109375" style="31"/>
    <col min="14094" max="14094" width="11.5546875" style="31" customWidth="1"/>
    <col min="14095" max="14097" width="9.109375" style="31"/>
    <col min="14098" max="14098" width="10" style="31" bestFit="1" customWidth="1"/>
    <col min="14099" max="14099" width="13.44140625" style="31" customWidth="1"/>
    <col min="14100" max="14100" width="14.44140625" style="31" bestFit="1" customWidth="1"/>
    <col min="14101" max="14101" width="14.109375" style="31" customWidth="1"/>
    <col min="14102" max="14336" width="9.109375" style="31"/>
    <col min="14337" max="14337" width="19.88671875" style="31" customWidth="1"/>
    <col min="14338" max="14338" width="16" style="31" customWidth="1"/>
    <col min="14339" max="14339" width="15.6640625" style="31" customWidth="1"/>
    <col min="14340" max="14340" width="17.6640625" style="31" customWidth="1"/>
    <col min="14341" max="14342" width="15.6640625" style="31" customWidth="1"/>
    <col min="14343" max="14343" width="16.6640625" style="31" customWidth="1"/>
    <col min="14344" max="14344" width="16.33203125" style="31" customWidth="1"/>
    <col min="14345" max="14345" width="17.6640625" style="31" customWidth="1"/>
    <col min="14346" max="14346" width="14" style="31" customWidth="1"/>
    <col min="14347" max="14347" width="15" style="31" customWidth="1"/>
    <col min="14348" max="14348" width="4" style="31" customWidth="1"/>
    <col min="14349" max="14349" width="9.109375" style="31"/>
    <col min="14350" max="14350" width="11.5546875" style="31" customWidth="1"/>
    <col min="14351" max="14353" width="9.109375" style="31"/>
    <col min="14354" max="14354" width="10" style="31" bestFit="1" customWidth="1"/>
    <col min="14355" max="14355" width="13.44140625" style="31" customWidth="1"/>
    <col min="14356" max="14356" width="14.44140625" style="31" bestFit="1" customWidth="1"/>
    <col min="14357" max="14357" width="14.109375" style="31" customWidth="1"/>
    <col min="14358" max="14592" width="9.109375" style="31"/>
    <col min="14593" max="14593" width="19.88671875" style="31" customWidth="1"/>
    <col min="14594" max="14594" width="16" style="31" customWidth="1"/>
    <col min="14595" max="14595" width="15.6640625" style="31" customWidth="1"/>
    <col min="14596" max="14596" width="17.6640625" style="31" customWidth="1"/>
    <col min="14597" max="14598" width="15.6640625" style="31" customWidth="1"/>
    <col min="14599" max="14599" width="16.6640625" style="31" customWidth="1"/>
    <col min="14600" max="14600" width="16.33203125" style="31" customWidth="1"/>
    <col min="14601" max="14601" width="17.6640625" style="31" customWidth="1"/>
    <col min="14602" max="14602" width="14" style="31" customWidth="1"/>
    <col min="14603" max="14603" width="15" style="31" customWidth="1"/>
    <col min="14604" max="14604" width="4" style="31" customWidth="1"/>
    <col min="14605" max="14605" width="9.109375" style="31"/>
    <col min="14606" max="14606" width="11.5546875" style="31" customWidth="1"/>
    <col min="14607" max="14609" width="9.109375" style="31"/>
    <col min="14610" max="14610" width="10" style="31" bestFit="1" customWidth="1"/>
    <col min="14611" max="14611" width="13.44140625" style="31" customWidth="1"/>
    <col min="14612" max="14612" width="14.44140625" style="31" bestFit="1" customWidth="1"/>
    <col min="14613" max="14613" width="14.109375" style="31" customWidth="1"/>
    <col min="14614" max="14848" width="9.109375" style="31"/>
    <col min="14849" max="14849" width="19.88671875" style="31" customWidth="1"/>
    <col min="14850" max="14850" width="16" style="31" customWidth="1"/>
    <col min="14851" max="14851" width="15.6640625" style="31" customWidth="1"/>
    <col min="14852" max="14852" width="17.6640625" style="31" customWidth="1"/>
    <col min="14853" max="14854" width="15.6640625" style="31" customWidth="1"/>
    <col min="14855" max="14855" width="16.6640625" style="31" customWidth="1"/>
    <col min="14856" max="14856" width="16.33203125" style="31" customWidth="1"/>
    <col min="14857" max="14857" width="17.6640625" style="31" customWidth="1"/>
    <col min="14858" max="14858" width="14" style="31" customWidth="1"/>
    <col min="14859" max="14859" width="15" style="31" customWidth="1"/>
    <col min="14860" max="14860" width="4" style="31" customWidth="1"/>
    <col min="14861" max="14861" width="9.109375" style="31"/>
    <col min="14862" max="14862" width="11.5546875" style="31" customWidth="1"/>
    <col min="14863" max="14865" width="9.109375" style="31"/>
    <col min="14866" max="14866" width="10" style="31" bestFit="1" customWidth="1"/>
    <col min="14867" max="14867" width="13.44140625" style="31" customWidth="1"/>
    <col min="14868" max="14868" width="14.44140625" style="31" bestFit="1" customWidth="1"/>
    <col min="14869" max="14869" width="14.109375" style="31" customWidth="1"/>
    <col min="14870" max="15104" width="9.109375" style="31"/>
    <col min="15105" max="15105" width="19.88671875" style="31" customWidth="1"/>
    <col min="15106" max="15106" width="16" style="31" customWidth="1"/>
    <col min="15107" max="15107" width="15.6640625" style="31" customWidth="1"/>
    <col min="15108" max="15108" width="17.6640625" style="31" customWidth="1"/>
    <col min="15109" max="15110" width="15.6640625" style="31" customWidth="1"/>
    <col min="15111" max="15111" width="16.6640625" style="31" customWidth="1"/>
    <col min="15112" max="15112" width="16.33203125" style="31" customWidth="1"/>
    <col min="15113" max="15113" width="17.6640625" style="31" customWidth="1"/>
    <col min="15114" max="15114" width="14" style="31" customWidth="1"/>
    <col min="15115" max="15115" width="15" style="31" customWidth="1"/>
    <col min="15116" max="15116" width="4" style="31" customWidth="1"/>
    <col min="15117" max="15117" width="9.109375" style="31"/>
    <col min="15118" max="15118" width="11.5546875" style="31" customWidth="1"/>
    <col min="15119" max="15121" width="9.109375" style="31"/>
    <col min="15122" max="15122" width="10" style="31" bestFit="1" customWidth="1"/>
    <col min="15123" max="15123" width="13.44140625" style="31" customWidth="1"/>
    <col min="15124" max="15124" width="14.44140625" style="31" bestFit="1" customWidth="1"/>
    <col min="15125" max="15125" width="14.109375" style="31" customWidth="1"/>
    <col min="15126" max="15360" width="9.109375" style="31"/>
    <col min="15361" max="15361" width="19.88671875" style="31" customWidth="1"/>
    <col min="15362" max="15362" width="16" style="31" customWidth="1"/>
    <col min="15363" max="15363" width="15.6640625" style="31" customWidth="1"/>
    <col min="15364" max="15364" width="17.6640625" style="31" customWidth="1"/>
    <col min="15365" max="15366" width="15.6640625" style="31" customWidth="1"/>
    <col min="15367" max="15367" width="16.6640625" style="31" customWidth="1"/>
    <col min="15368" max="15368" width="16.33203125" style="31" customWidth="1"/>
    <col min="15369" max="15369" width="17.6640625" style="31" customWidth="1"/>
    <col min="15370" max="15370" width="14" style="31" customWidth="1"/>
    <col min="15371" max="15371" width="15" style="31" customWidth="1"/>
    <col min="15372" max="15372" width="4" style="31" customWidth="1"/>
    <col min="15373" max="15373" width="9.109375" style="31"/>
    <col min="15374" max="15374" width="11.5546875" style="31" customWidth="1"/>
    <col min="15375" max="15377" width="9.109375" style="31"/>
    <col min="15378" max="15378" width="10" style="31" bestFit="1" customWidth="1"/>
    <col min="15379" max="15379" width="13.44140625" style="31" customWidth="1"/>
    <col min="15380" max="15380" width="14.44140625" style="31" bestFit="1" customWidth="1"/>
    <col min="15381" max="15381" width="14.109375" style="31" customWidth="1"/>
    <col min="15382" max="15616" width="9.109375" style="31"/>
    <col min="15617" max="15617" width="19.88671875" style="31" customWidth="1"/>
    <col min="15618" max="15618" width="16" style="31" customWidth="1"/>
    <col min="15619" max="15619" width="15.6640625" style="31" customWidth="1"/>
    <col min="15620" max="15620" width="17.6640625" style="31" customWidth="1"/>
    <col min="15621" max="15622" width="15.6640625" style="31" customWidth="1"/>
    <col min="15623" max="15623" width="16.6640625" style="31" customWidth="1"/>
    <col min="15624" max="15624" width="16.33203125" style="31" customWidth="1"/>
    <col min="15625" max="15625" width="17.6640625" style="31" customWidth="1"/>
    <col min="15626" max="15626" width="14" style="31" customWidth="1"/>
    <col min="15627" max="15627" width="15" style="31" customWidth="1"/>
    <col min="15628" max="15628" width="4" style="31" customWidth="1"/>
    <col min="15629" max="15629" width="9.109375" style="31"/>
    <col min="15630" max="15630" width="11.5546875" style="31" customWidth="1"/>
    <col min="15631" max="15633" width="9.109375" style="31"/>
    <col min="15634" max="15634" width="10" style="31" bestFit="1" customWidth="1"/>
    <col min="15635" max="15635" width="13.44140625" style="31" customWidth="1"/>
    <col min="15636" max="15636" width="14.44140625" style="31" bestFit="1" customWidth="1"/>
    <col min="15637" max="15637" width="14.109375" style="31" customWidth="1"/>
    <col min="15638" max="15872" width="9.109375" style="31"/>
    <col min="15873" max="15873" width="19.88671875" style="31" customWidth="1"/>
    <col min="15874" max="15874" width="16" style="31" customWidth="1"/>
    <col min="15875" max="15875" width="15.6640625" style="31" customWidth="1"/>
    <col min="15876" max="15876" width="17.6640625" style="31" customWidth="1"/>
    <col min="15877" max="15878" width="15.6640625" style="31" customWidth="1"/>
    <col min="15879" max="15879" width="16.6640625" style="31" customWidth="1"/>
    <col min="15880" max="15880" width="16.33203125" style="31" customWidth="1"/>
    <col min="15881" max="15881" width="17.6640625" style="31" customWidth="1"/>
    <col min="15882" max="15882" width="14" style="31" customWidth="1"/>
    <col min="15883" max="15883" width="15" style="31" customWidth="1"/>
    <col min="15884" max="15884" width="4" style="31" customWidth="1"/>
    <col min="15885" max="15885" width="9.109375" style="31"/>
    <col min="15886" max="15886" width="11.5546875" style="31" customWidth="1"/>
    <col min="15887" max="15889" width="9.109375" style="31"/>
    <col min="15890" max="15890" width="10" style="31" bestFit="1" customWidth="1"/>
    <col min="15891" max="15891" width="13.44140625" style="31" customWidth="1"/>
    <col min="15892" max="15892" width="14.44140625" style="31" bestFit="1" customWidth="1"/>
    <col min="15893" max="15893" width="14.109375" style="31" customWidth="1"/>
    <col min="15894" max="16128" width="9.109375" style="31"/>
    <col min="16129" max="16129" width="19.88671875" style="31" customWidth="1"/>
    <col min="16130" max="16130" width="16" style="31" customWidth="1"/>
    <col min="16131" max="16131" width="15.6640625" style="31" customWidth="1"/>
    <col min="16132" max="16132" width="17.6640625" style="31" customWidth="1"/>
    <col min="16133" max="16134" width="15.6640625" style="31" customWidth="1"/>
    <col min="16135" max="16135" width="16.6640625" style="31" customWidth="1"/>
    <col min="16136" max="16136" width="16.33203125" style="31" customWidth="1"/>
    <col min="16137" max="16137" width="17.6640625" style="31" customWidth="1"/>
    <col min="16138" max="16138" width="14" style="31" customWidth="1"/>
    <col min="16139" max="16139" width="15" style="31" customWidth="1"/>
    <col min="16140" max="16140" width="4" style="31" customWidth="1"/>
    <col min="16141" max="16141" width="9.109375" style="31"/>
    <col min="16142" max="16142" width="11.5546875" style="31" customWidth="1"/>
    <col min="16143" max="16145" width="9.109375" style="31"/>
    <col min="16146" max="16146" width="10" style="31" bestFit="1" customWidth="1"/>
    <col min="16147" max="16147" width="13.44140625" style="31" customWidth="1"/>
    <col min="16148" max="16148" width="14.44140625" style="31" bestFit="1" customWidth="1"/>
    <col min="16149" max="16149" width="14.109375" style="31" customWidth="1"/>
    <col min="16150" max="16384" width="9.109375" style="31"/>
  </cols>
  <sheetData>
    <row r="1" spans="1:11" ht="26.25" customHeight="1">
      <c r="A1" s="330" t="s">
        <v>54</v>
      </c>
      <c r="B1" s="331"/>
      <c r="C1" s="331"/>
      <c r="D1" s="331"/>
      <c r="E1" s="331"/>
      <c r="F1" s="331"/>
      <c r="G1" s="331"/>
      <c r="H1" s="331"/>
      <c r="I1" s="331"/>
      <c r="J1" s="331"/>
      <c r="K1" s="331"/>
    </row>
    <row r="2" spans="1:11" s="32" customFormat="1" ht="15" customHeight="1">
      <c r="A2" s="41" t="s">
        <v>46</v>
      </c>
      <c r="B2" s="332" t="s">
        <v>47</v>
      </c>
      <c r="C2" s="332"/>
      <c r="D2" s="229"/>
      <c r="E2" s="334"/>
      <c r="F2" s="334"/>
      <c r="G2" s="334"/>
      <c r="H2" s="230"/>
      <c r="I2" s="231" t="s">
        <v>20</v>
      </c>
      <c r="J2" s="230"/>
      <c r="K2" s="80"/>
    </row>
    <row r="3" spans="1:11" s="32" customFormat="1" ht="15" customHeight="1">
      <c r="A3" s="333" t="str">
        <f>'Planilha Orcamentária'!A3</f>
        <v>OBRA: PAVIMENTAÇÃO DE ESTRADAS VICINAIS - ETAPA 02</v>
      </c>
      <c r="B3" s="332"/>
      <c r="C3" s="332"/>
      <c r="D3" s="332"/>
      <c r="E3" s="332"/>
      <c r="F3" s="332"/>
      <c r="G3" s="332"/>
      <c r="H3" s="332"/>
      <c r="I3" s="232">
        <v>45880</v>
      </c>
      <c r="J3" s="233"/>
      <c r="K3" s="81"/>
    </row>
    <row r="4" spans="1:11" s="32" customFormat="1" ht="30" customHeight="1">
      <c r="A4" s="41" t="s">
        <v>21</v>
      </c>
      <c r="B4" s="332" t="str">
        <f>'Planilha Orcamentária'!B24</f>
        <v>Priscila Cristina de Paula</v>
      </c>
      <c r="C4" s="332"/>
      <c r="D4" s="229" t="str">
        <f>'Planilha Orcamentária'!B26</f>
        <v>Engenheira Civil</v>
      </c>
      <c r="E4" s="332" t="str">
        <f>'Planilha Orcamentária'!E24</f>
        <v>CREA-MG Nº: 142.702/D</v>
      </c>
      <c r="F4" s="332"/>
      <c r="G4" s="229"/>
      <c r="H4" s="229"/>
      <c r="I4" s="232" t="s">
        <v>103</v>
      </c>
      <c r="J4" s="55"/>
      <c r="K4" s="80"/>
    </row>
    <row r="5" spans="1:11" s="32" customFormat="1" ht="15" customHeight="1">
      <c r="A5" s="333" t="str">
        <f>'Planilha Orcamentária'!A4</f>
        <v>LOCAL: Comunidade do Taboão - Bom Jardim de Minas/MG.</v>
      </c>
      <c r="B5" s="332"/>
      <c r="C5" s="332"/>
      <c r="D5" s="332"/>
      <c r="E5" s="332"/>
      <c r="F5" s="332"/>
      <c r="G5" s="332"/>
      <c r="H5" s="332"/>
      <c r="I5" s="234"/>
      <c r="J5" s="233"/>
      <c r="K5" s="81"/>
    </row>
    <row r="6" spans="1:11" ht="15" customHeight="1">
      <c r="A6" s="90" t="s">
        <v>0</v>
      </c>
      <c r="B6" s="301" t="s">
        <v>22</v>
      </c>
      <c r="C6" s="301"/>
      <c r="D6" s="301"/>
      <c r="E6" s="301"/>
      <c r="F6" s="301"/>
      <c r="G6" s="301"/>
      <c r="H6" s="301"/>
      <c r="I6" s="301"/>
      <c r="J6" s="301"/>
      <c r="K6" s="302"/>
    </row>
    <row r="7" spans="1:11" ht="13.2">
      <c r="A7" s="303"/>
      <c r="B7" s="304"/>
      <c r="C7" s="304"/>
      <c r="D7" s="304"/>
      <c r="E7" s="304"/>
      <c r="F7" s="304"/>
      <c r="G7" s="304"/>
      <c r="H7" s="304"/>
      <c r="I7" s="304"/>
      <c r="J7" s="304"/>
      <c r="K7" s="305"/>
    </row>
    <row r="8" spans="1:11" s="33" customFormat="1" ht="15" customHeight="1">
      <c r="A8" s="91" t="str">
        <f>'Planilha Orcamentária'!A9</f>
        <v>1.0</v>
      </c>
      <c r="B8" s="306" t="str">
        <f>'Planilha Orcamentária'!C9</f>
        <v>SERVIÇOS PRELIMINARES</v>
      </c>
      <c r="C8" s="306"/>
      <c r="D8" s="306"/>
      <c r="E8" s="306"/>
      <c r="F8" s="306"/>
      <c r="G8" s="306"/>
      <c r="H8" s="306"/>
      <c r="I8" s="306"/>
      <c r="J8" s="306"/>
      <c r="K8" s="307"/>
    </row>
    <row r="9" spans="1:11" s="33" customFormat="1" ht="13.2">
      <c r="A9" s="34"/>
      <c r="B9" s="236"/>
      <c r="C9" s="235"/>
      <c r="D9" s="82"/>
      <c r="E9" s="82"/>
      <c r="F9" s="82"/>
      <c r="G9" s="35"/>
      <c r="H9" s="82"/>
      <c r="I9" s="82"/>
      <c r="J9" s="35"/>
      <c r="K9" s="36"/>
    </row>
    <row r="10" spans="1:11" s="37" customFormat="1" ht="30" customHeight="1">
      <c r="A10" s="147" t="str">
        <f>'Planilha Orcamentária'!A10</f>
        <v>1.1</v>
      </c>
      <c r="B10" s="308" t="str">
        <f>'Planilha Orcamentária'!C10</f>
        <v>FORNECIMENTO E COLOCAÇÃO DE PLACA DE OBRA EM CHAPA GALVANIZADA #26, ESP. 0,45MM, DIMENSÃO (3X1,5)M, PLOTADA COM ADESIVO VINÍLICO, AFIXADA COM REBITES 4,8X40MM, EM ESTRUTURA METÁLICA DE METALON 20X20MM, ESP. 1,25MM, INCLUSIVE SUPORTE EM EUCALIPTO AUTOCLAVADO PINTADO COM TINTA PVA DUAS (2) DEMÃOS</v>
      </c>
      <c r="C10" s="308"/>
      <c r="D10" s="308"/>
      <c r="E10" s="308"/>
      <c r="F10" s="308"/>
      <c r="G10" s="308"/>
      <c r="H10" s="308"/>
      <c r="I10" s="308"/>
      <c r="J10" s="308"/>
      <c r="K10" s="309"/>
    </row>
    <row r="11" spans="1:11" s="33" customFormat="1" ht="13.2">
      <c r="A11" s="34"/>
      <c r="B11" s="236"/>
      <c r="C11" s="235"/>
      <c r="D11" s="83"/>
      <c r="E11" s="83"/>
      <c r="F11" s="83"/>
      <c r="G11" s="38"/>
      <c r="H11" s="83"/>
      <c r="I11" s="83"/>
      <c r="J11" s="38"/>
      <c r="K11" s="36"/>
    </row>
    <row r="12" spans="1:11" s="33" customFormat="1" ht="15" customHeight="1">
      <c r="A12" s="39" t="s">
        <v>23</v>
      </c>
      <c r="B12" s="84">
        <v>1</v>
      </c>
      <c r="C12" s="85" t="s">
        <v>39</v>
      </c>
      <c r="E12" s="83"/>
      <c r="F12" s="38"/>
      <c r="G12" s="83"/>
      <c r="H12" s="83"/>
      <c r="I12" s="38"/>
      <c r="K12" s="36"/>
    </row>
    <row r="13" spans="1:11" s="33" customFormat="1" ht="13.2">
      <c r="A13" s="34"/>
      <c r="B13" s="236"/>
      <c r="C13" s="235"/>
      <c r="D13" s="83"/>
      <c r="E13" s="83"/>
      <c r="F13" s="83"/>
      <c r="G13" s="38"/>
      <c r="H13" s="83"/>
      <c r="I13" s="83"/>
      <c r="J13" s="38"/>
      <c r="K13" s="36"/>
    </row>
    <row r="14" spans="1:11" s="33" customFormat="1" ht="13.2">
      <c r="A14" s="77" t="str">
        <f>'Planilha Orcamentária'!A12</f>
        <v>2.0</v>
      </c>
      <c r="B14" s="313" t="str">
        <f>'Planilha Orcamentária'!C12</f>
        <v>SERVIÇOS DE CALÇAMENTO EM BLOQUETE</v>
      </c>
      <c r="C14" s="313"/>
      <c r="D14" s="313"/>
      <c r="E14" s="313"/>
      <c r="F14" s="313"/>
      <c r="G14" s="313"/>
      <c r="H14" s="313"/>
      <c r="I14" s="313"/>
      <c r="J14" s="313"/>
      <c r="K14" s="314"/>
    </row>
    <row r="15" spans="1:11" s="33" customFormat="1" ht="13.2">
      <c r="A15" s="41"/>
      <c r="B15" s="229"/>
      <c r="C15" s="229"/>
      <c r="D15" s="229"/>
      <c r="E15" s="229"/>
      <c r="F15" s="229"/>
      <c r="G15" s="229"/>
      <c r="H15" s="229"/>
      <c r="I15" s="229"/>
      <c r="J15" s="229"/>
      <c r="K15" s="42"/>
    </row>
    <row r="16" spans="1:11" s="33" customFormat="1" ht="15" customHeight="1">
      <c r="A16" s="147" t="str">
        <f>'Planilha Orcamentária'!A13</f>
        <v>2.1</v>
      </c>
      <c r="B16" s="308" t="str">
        <f>'Planilha Orcamentária'!C13</f>
        <v>REGULARIZAÇÃO DO SUBLEITO - COMPACTADA NA ENERGIA INTERMEDIARIA</v>
      </c>
      <c r="C16" s="308"/>
      <c r="D16" s="308"/>
      <c r="E16" s="308"/>
      <c r="F16" s="308"/>
      <c r="G16" s="308"/>
      <c r="H16" s="308"/>
      <c r="I16" s="308"/>
      <c r="J16" s="308"/>
      <c r="K16" s="309"/>
    </row>
    <row r="17" spans="1:11" s="43" customFormat="1" ht="3" customHeight="1">
      <c r="A17" s="310"/>
      <c r="B17" s="311"/>
      <c r="C17" s="311"/>
      <c r="D17" s="311"/>
      <c r="E17" s="311"/>
      <c r="F17" s="311"/>
      <c r="G17" s="311"/>
      <c r="H17" s="311"/>
      <c r="I17" s="311"/>
      <c r="J17" s="311"/>
      <c r="K17" s="312"/>
    </row>
    <row r="18" spans="1:11" s="33" customFormat="1" ht="13.2">
      <c r="A18" s="41"/>
      <c r="B18" s="229"/>
      <c r="C18" s="229"/>
      <c r="D18" s="229"/>
      <c r="E18" s="229"/>
      <c r="F18" s="229"/>
      <c r="G18" s="229"/>
      <c r="H18" s="229"/>
      <c r="I18" s="229"/>
      <c r="J18" s="229"/>
      <c r="K18" s="42"/>
    </row>
    <row r="19" spans="1:11" s="43" customFormat="1" ht="3" customHeight="1">
      <c r="A19" s="310"/>
      <c r="B19" s="311"/>
      <c r="C19" s="311"/>
      <c r="D19" s="311"/>
      <c r="E19" s="311"/>
      <c r="F19" s="311"/>
      <c r="G19" s="311"/>
      <c r="H19" s="311"/>
      <c r="I19" s="311"/>
      <c r="J19" s="311"/>
      <c r="K19" s="312"/>
    </row>
    <row r="20" spans="1:11" s="226" customFormat="1" ht="13.2" customHeight="1">
      <c r="A20" s="318" t="s">
        <v>203</v>
      </c>
      <c r="B20" s="319"/>
      <c r="C20" s="319"/>
      <c r="D20" s="319"/>
      <c r="E20" s="319"/>
      <c r="F20" s="319"/>
      <c r="G20" s="319"/>
      <c r="H20" s="319"/>
      <c r="I20" s="319"/>
      <c r="J20" s="319"/>
      <c r="K20" s="320"/>
    </row>
    <row r="21" spans="1:11" s="33" customFormat="1" ht="13.2">
      <c r="A21" s="41"/>
      <c r="B21" s="229"/>
      <c r="C21" s="229"/>
      <c r="D21" s="229"/>
      <c r="E21" s="229"/>
      <c r="F21" s="229"/>
      <c r="G21" s="229"/>
      <c r="H21" s="229"/>
      <c r="I21" s="229"/>
      <c r="J21" s="229"/>
      <c r="K21" s="42"/>
    </row>
    <row r="22" spans="1:11" s="33" customFormat="1" ht="13.2">
      <c r="A22" s="40">
        <v>6</v>
      </c>
      <c r="B22" s="40">
        <v>6</v>
      </c>
      <c r="C22" s="40">
        <v>26</v>
      </c>
      <c r="D22" s="40">
        <v>26</v>
      </c>
      <c r="E22" s="194">
        <f>((A22+B22)/2)*((C22+D22)/2)</f>
        <v>156</v>
      </c>
      <c r="F22" s="40">
        <v>6</v>
      </c>
      <c r="G22" s="40">
        <v>6</v>
      </c>
      <c r="H22" s="40">
        <v>75</v>
      </c>
      <c r="I22" s="40">
        <v>75</v>
      </c>
      <c r="J22" s="194">
        <f>((F22+G22)/2)*((H22+I22)/2)</f>
        <v>450</v>
      </c>
      <c r="K22" s="40">
        <v>6</v>
      </c>
    </row>
    <row r="23" spans="1:11" s="43" customFormat="1" ht="3" customHeight="1">
      <c r="A23" s="310"/>
      <c r="B23" s="311"/>
      <c r="C23" s="311"/>
      <c r="D23" s="311"/>
      <c r="E23" s="311"/>
      <c r="F23" s="311"/>
      <c r="G23" s="311"/>
      <c r="H23" s="311"/>
      <c r="I23" s="311"/>
      <c r="J23" s="311"/>
      <c r="K23" s="312"/>
    </row>
    <row r="24" spans="1:11" s="33" customFormat="1" ht="16.2" customHeight="1">
      <c r="A24" s="40">
        <v>6</v>
      </c>
      <c r="B24" s="40">
        <v>55</v>
      </c>
      <c r="C24" s="40">
        <v>55</v>
      </c>
      <c r="D24" s="194">
        <f>((K22+A24)/2)*((B24+C24)/2)</f>
        <v>330</v>
      </c>
      <c r="E24" s="40">
        <v>6</v>
      </c>
      <c r="F24" s="40">
        <v>6</v>
      </c>
      <c r="G24" s="40">
        <v>27</v>
      </c>
      <c r="H24" s="40">
        <v>27</v>
      </c>
      <c r="I24" s="194">
        <f>((E24+F24)/2)*((G24+H24)/2)</f>
        <v>162</v>
      </c>
      <c r="J24" s="40">
        <v>6</v>
      </c>
      <c r="K24" s="40">
        <v>6</v>
      </c>
    </row>
    <row r="25" spans="1:11" s="43" customFormat="1" ht="3" customHeight="1">
      <c r="A25" s="310"/>
      <c r="B25" s="311"/>
      <c r="C25" s="311"/>
      <c r="D25" s="311"/>
      <c r="E25" s="311"/>
      <c r="F25" s="311"/>
      <c r="G25" s="311"/>
      <c r="H25" s="311"/>
      <c r="I25" s="311"/>
      <c r="J25" s="311"/>
      <c r="K25" s="312"/>
    </row>
    <row r="26" spans="1:11" s="33" customFormat="1" ht="13.2">
      <c r="A26" s="40">
        <v>70</v>
      </c>
      <c r="B26" s="40">
        <v>70</v>
      </c>
      <c r="C26" s="194">
        <f>((J24+K24)/2)*((A26+B26)/2)</f>
        <v>420</v>
      </c>
      <c r="D26" s="40">
        <v>6</v>
      </c>
      <c r="E26" s="40">
        <v>6</v>
      </c>
      <c r="F26" s="40">
        <v>37</v>
      </c>
      <c r="G26" s="40">
        <v>37</v>
      </c>
      <c r="H26" s="194">
        <f>((D26+E26)/2)*((F26+G26)/2)</f>
        <v>222</v>
      </c>
      <c r="I26" s="238"/>
      <c r="J26" s="238"/>
      <c r="K26" s="239"/>
    </row>
    <row r="27" spans="1:11" s="43" customFormat="1" ht="3" customHeight="1">
      <c r="A27" s="310"/>
      <c r="B27" s="311"/>
      <c r="C27" s="311"/>
      <c r="D27" s="311"/>
      <c r="E27" s="311"/>
      <c r="F27" s="311"/>
      <c r="G27" s="311"/>
      <c r="H27" s="311"/>
      <c r="I27" s="311"/>
      <c r="J27" s="311"/>
      <c r="K27" s="312"/>
    </row>
    <row r="28" spans="1:11" s="190" customFormat="1" ht="3" customHeight="1">
      <c r="A28" s="202"/>
      <c r="B28" s="240"/>
      <c r="C28" s="240"/>
      <c r="D28" s="240"/>
      <c r="E28" s="240"/>
      <c r="F28" s="240"/>
      <c r="G28" s="240"/>
      <c r="H28" s="240"/>
      <c r="I28" s="240"/>
      <c r="J28" s="240"/>
      <c r="K28" s="203"/>
    </row>
    <row r="29" spans="1:11" s="189" customFormat="1" ht="13.2">
      <c r="A29" s="200"/>
      <c r="B29" s="241"/>
      <c r="C29" s="241"/>
      <c r="D29" s="241"/>
      <c r="E29" s="241"/>
      <c r="F29" s="241"/>
      <c r="G29" s="241"/>
      <c r="H29" s="241"/>
      <c r="I29" s="241"/>
      <c r="J29" s="241"/>
      <c r="K29" s="201"/>
    </row>
    <row r="30" spans="1:11" s="226" customFormat="1" ht="13.2" customHeight="1">
      <c r="A30" s="318" t="s">
        <v>204</v>
      </c>
      <c r="B30" s="319"/>
      <c r="C30" s="319"/>
      <c r="D30" s="319"/>
      <c r="E30" s="319"/>
      <c r="F30" s="319"/>
      <c r="G30" s="319"/>
      <c r="H30" s="319"/>
      <c r="I30" s="319"/>
      <c r="J30" s="319"/>
      <c r="K30" s="320"/>
    </row>
    <row r="31" spans="1:11" s="33" customFormat="1" ht="13.2">
      <c r="A31" s="78"/>
      <c r="B31" s="238"/>
      <c r="C31" s="238"/>
      <c r="D31" s="238"/>
      <c r="E31" s="238"/>
      <c r="F31" s="238"/>
      <c r="G31" s="238"/>
      <c r="H31" s="238"/>
      <c r="I31" s="238"/>
      <c r="J31" s="238"/>
      <c r="K31" s="239"/>
    </row>
    <row r="32" spans="1:11" s="33" customFormat="1" ht="13.2">
      <c r="A32" s="40">
        <v>6</v>
      </c>
      <c r="B32" s="40">
        <v>6</v>
      </c>
      <c r="C32" s="40">
        <v>70</v>
      </c>
      <c r="D32" s="40">
        <v>70</v>
      </c>
      <c r="E32" s="194">
        <f>((A32+B32)/2)*((C32+D32)/2)</f>
        <v>420</v>
      </c>
      <c r="F32" s="40">
        <v>6</v>
      </c>
      <c r="G32" s="40">
        <v>6</v>
      </c>
      <c r="H32" s="40">
        <v>90</v>
      </c>
      <c r="I32" s="40">
        <v>90</v>
      </c>
      <c r="J32" s="194">
        <f>((F32+G32)/2)*((H32+I32)/2)</f>
        <v>540</v>
      </c>
      <c r="K32" s="40">
        <v>6</v>
      </c>
    </row>
    <row r="33" spans="1:11" s="43" customFormat="1" ht="3" customHeight="1">
      <c r="A33" s="310"/>
      <c r="B33" s="311"/>
      <c r="C33" s="311"/>
      <c r="D33" s="311"/>
      <c r="E33" s="311"/>
      <c r="F33" s="311"/>
      <c r="G33" s="311"/>
      <c r="H33" s="311"/>
      <c r="I33" s="311"/>
      <c r="J33" s="311"/>
      <c r="K33" s="312"/>
    </row>
    <row r="34" spans="1:11" s="33" customFormat="1" ht="13.2">
      <c r="A34" s="40">
        <v>6</v>
      </c>
      <c r="B34" s="40">
        <v>45</v>
      </c>
      <c r="C34" s="40">
        <v>45</v>
      </c>
      <c r="D34" s="194">
        <f>((K32+A34)/2)*((B34+C34)/2)</f>
        <v>270</v>
      </c>
      <c r="E34" s="40">
        <v>6</v>
      </c>
      <c r="F34" s="40">
        <v>6</v>
      </c>
      <c r="G34" s="40">
        <v>70</v>
      </c>
      <c r="H34" s="40">
        <v>70</v>
      </c>
      <c r="I34" s="194">
        <f>((E34+F34)/2)*((G34+H34)/2)</f>
        <v>420</v>
      </c>
      <c r="J34" s="40">
        <v>6</v>
      </c>
      <c r="K34" s="40">
        <v>6</v>
      </c>
    </row>
    <row r="35" spans="1:11" s="43" customFormat="1" ht="3" customHeight="1">
      <c r="A35" s="310"/>
      <c r="B35" s="311"/>
      <c r="C35" s="311"/>
      <c r="D35" s="311"/>
      <c r="E35" s="311"/>
      <c r="F35" s="311"/>
      <c r="G35" s="311"/>
      <c r="H35" s="311"/>
      <c r="I35" s="311"/>
      <c r="J35" s="311"/>
      <c r="K35" s="312"/>
    </row>
    <row r="36" spans="1:11" s="33" customFormat="1" ht="13.2">
      <c r="A36" s="40">
        <v>25</v>
      </c>
      <c r="B36" s="40">
        <v>25</v>
      </c>
      <c r="C36" s="194">
        <f>((J34+K34)/2)*((A36+B36)/2)</f>
        <v>150</v>
      </c>
      <c r="D36" s="238"/>
      <c r="E36" s="238"/>
      <c r="F36" s="238"/>
      <c r="G36" s="238"/>
      <c r="H36" s="238"/>
      <c r="I36" s="238"/>
      <c r="J36" s="238"/>
      <c r="K36" s="239"/>
    </row>
    <row r="37" spans="1:11" s="33" customFormat="1" ht="13.2">
      <c r="A37" s="78"/>
      <c r="B37" s="238"/>
      <c r="C37" s="238"/>
      <c r="D37" s="238"/>
      <c r="E37" s="238"/>
      <c r="F37" s="238"/>
      <c r="G37" s="238"/>
      <c r="H37" s="238"/>
      <c r="I37" s="238"/>
      <c r="J37" s="238"/>
      <c r="K37" s="239"/>
    </row>
    <row r="38" spans="1:11" s="43" customFormat="1" ht="19.2" customHeight="1">
      <c r="A38" s="78"/>
      <c r="B38" s="231"/>
      <c r="C38" s="231"/>
      <c r="D38" s="231"/>
      <c r="E38" s="231"/>
      <c r="F38" s="242"/>
      <c r="G38" s="242"/>
      <c r="H38" s="323" t="s">
        <v>98</v>
      </c>
      <c r="I38" s="323"/>
      <c r="J38" s="243">
        <f>E22+J22+D24+I24+C26+H26+E32+J32+D34+I34+C36</f>
        <v>3540</v>
      </c>
      <c r="K38" s="204" t="s">
        <v>18</v>
      </c>
    </row>
    <row r="39" spans="1:11" s="33" customFormat="1" ht="13.2">
      <c r="A39" s="44"/>
      <c r="B39" s="231"/>
      <c r="C39" s="231"/>
      <c r="D39" s="231"/>
      <c r="E39" s="231"/>
      <c r="F39" s="229"/>
      <c r="G39" s="229"/>
      <c r="H39" s="229"/>
      <c r="I39" s="229"/>
      <c r="J39" s="229"/>
      <c r="K39" s="42"/>
    </row>
    <row r="40" spans="1:11" s="33" customFormat="1" ht="34.5" customHeight="1">
      <c r="A40" s="147" t="str">
        <f>'Planilha Orcamentária'!A14</f>
        <v>2.2</v>
      </c>
      <c r="B40" s="308" t="str">
        <f>'Planilha Orcamentária'!C14</f>
        <v>EXECUÇÃO DE PAVIMENTO INTERTRAVADO EM BLOCO SEXTAVADO, ESPESSURA 8CM, FCK 35MPA, INCLUINDO FORNECIMENTO E TRANSPORTE DE TODOS OS MATERIAIS E COLCHÃO DE ASSENTAMENTO COM ESPESSURA 6CM</v>
      </c>
      <c r="C40" s="308"/>
      <c r="D40" s="308"/>
      <c r="E40" s="308"/>
      <c r="F40" s="308"/>
      <c r="G40" s="308"/>
      <c r="H40" s="308"/>
      <c r="I40" s="308"/>
      <c r="J40" s="308"/>
      <c r="K40" s="309"/>
    </row>
    <row r="41" spans="1:11" s="33" customFormat="1" ht="13.2">
      <c r="A41" s="41"/>
      <c r="B41" s="229"/>
      <c r="C41" s="229"/>
      <c r="D41" s="229"/>
      <c r="E41" s="229"/>
      <c r="F41" s="229"/>
      <c r="G41" s="229"/>
      <c r="H41" s="229"/>
      <c r="I41" s="229"/>
      <c r="J41" s="229"/>
      <c r="K41" s="42"/>
    </row>
    <row r="42" spans="1:11" s="43" customFormat="1" ht="3" customHeight="1">
      <c r="A42" s="310"/>
      <c r="B42" s="311"/>
      <c r="C42" s="311"/>
      <c r="D42" s="311"/>
      <c r="E42" s="311"/>
      <c r="F42" s="311"/>
      <c r="G42" s="311"/>
      <c r="H42" s="311"/>
      <c r="I42" s="311"/>
      <c r="J42" s="311"/>
      <c r="K42" s="312"/>
    </row>
    <row r="43" spans="1:11" s="226" customFormat="1" ht="13.2" customHeight="1">
      <c r="A43" s="318" t="s">
        <v>203</v>
      </c>
      <c r="B43" s="319"/>
      <c r="C43" s="319"/>
      <c r="D43" s="319"/>
      <c r="E43" s="319"/>
      <c r="F43" s="319"/>
      <c r="G43" s="319"/>
      <c r="H43" s="319"/>
      <c r="I43" s="319"/>
      <c r="J43" s="319"/>
      <c r="K43" s="320"/>
    </row>
    <row r="44" spans="1:11" s="33" customFormat="1" ht="13.2">
      <c r="A44" s="41"/>
      <c r="B44" s="229"/>
      <c r="C44" s="229"/>
      <c r="D44" s="229"/>
      <c r="E44" s="229"/>
      <c r="F44" s="229"/>
      <c r="G44" s="229"/>
      <c r="H44" s="229"/>
      <c r="I44" s="229"/>
      <c r="J44" s="229"/>
      <c r="K44" s="42"/>
    </row>
    <row r="45" spans="1:11" s="33" customFormat="1" ht="13.2">
      <c r="A45" s="40">
        <v>5.4</v>
      </c>
      <c r="B45" s="40">
        <v>5.4</v>
      </c>
      <c r="C45" s="40">
        <v>26</v>
      </c>
      <c r="D45" s="40">
        <v>26</v>
      </c>
      <c r="E45" s="194">
        <f>((A45+B45)/2)*((C45+D45)/2)</f>
        <v>140.4</v>
      </c>
      <c r="F45" s="40">
        <v>5.4</v>
      </c>
      <c r="G45" s="40">
        <v>5.4</v>
      </c>
      <c r="H45" s="40">
        <v>75</v>
      </c>
      <c r="I45" s="40">
        <v>75</v>
      </c>
      <c r="J45" s="194">
        <f>((F45+G45)/2)*((H45+I45)/2)</f>
        <v>405</v>
      </c>
      <c r="K45" s="40">
        <v>5.4</v>
      </c>
    </row>
    <row r="46" spans="1:11" s="43" customFormat="1" ht="3" customHeight="1">
      <c r="A46" s="310"/>
      <c r="B46" s="311"/>
      <c r="C46" s="311"/>
      <c r="D46" s="311"/>
      <c r="E46" s="311"/>
      <c r="F46" s="311"/>
      <c r="G46" s="311"/>
      <c r="H46" s="311"/>
      <c r="I46" s="311"/>
      <c r="J46" s="311"/>
      <c r="K46" s="312"/>
    </row>
    <row r="47" spans="1:11" s="33" customFormat="1" ht="16.2" customHeight="1">
      <c r="A47" s="40">
        <v>5.4</v>
      </c>
      <c r="B47" s="40">
        <v>55</v>
      </c>
      <c r="C47" s="40">
        <v>55</v>
      </c>
      <c r="D47" s="194">
        <f>((K45+A47)/2)*((B47+C47)/2)</f>
        <v>297</v>
      </c>
      <c r="E47" s="40">
        <v>5.4</v>
      </c>
      <c r="F47" s="40">
        <v>5.4</v>
      </c>
      <c r="G47" s="40">
        <v>27</v>
      </c>
      <c r="H47" s="40">
        <v>27</v>
      </c>
      <c r="I47" s="194">
        <f>((E47+F47)/2)*((G47+H47)/2)</f>
        <v>145.80000000000001</v>
      </c>
      <c r="J47" s="40">
        <v>5.4</v>
      </c>
      <c r="K47" s="40">
        <v>5.4</v>
      </c>
    </row>
    <row r="48" spans="1:11" s="43" customFormat="1" ht="3" customHeight="1">
      <c r="A48" s="310"/>
      <c r="B48" s="311"/>
      <c r="C48" s="311"/>
      <c r="D48" s="311"/>
      <c r="E48" s="311"/>
      <c r="F48" s="311"/>
      <c r="G48" s="311"/>
      <c r="H48" s="311"/>
      <c r="I48" s="311"/>
      <c r="J48" s="311"/>
      <c r="K48" s="312"/>
    </row>
    <row r="49" spans="1:11" s="33" customFormat="1" ht="13.2">
      <c r="A49" s="40">
        <v>70</v>
      </c>
      <c r="B49" s="40">
        <v>70</v>
      </c>
      <c r="C49" s="194">
        <f>((J47+K47)/2)*((A49+B49)/2)</f>
        <v>378</v>
      </c>
      <c r="D49" s="40">
        <v>5.4</v>
      </c>
      <c r="E49" s="40">
        <v>5.4</v>
      </c>
      <c r="F49" s="40">
        <v>37</v>
      </c>
      <c r="G49" s="40">
        <v>37</v>
      </c>
      <c r="H49" s="194">
        <f>((D49+E49)/2)*((F49+G49)/2)</f>
        <v>199.8</v>
      </c>
      <c r="I49" s="238"/>
      <c r="J49" s="238"/>
      <c r="K49" s="239"/>
    </row>
    <row r="50" spans="1:11" s="43" customFormat="1" ht="3" customHeight="1">
      <c r="A50" s="310"/>
      <c r="B50" s="311"/>
      <c r="C50" s="311"/>
      <c r="D50" s="311"/>
      <c r="E50" s="311"/>
      <c r="F50" s="311"/>
      <c r="G50" s="311"/>
      <c r="H50" s="311"/>
      <c r="I50" s="311"/>
      <c r="J50" s="311"/>
      <c r="K50" s="312"/>
    </row>
    <row r="51" spans="1:11" s="190" customFormat="1" ht="3" customHeight="1">
      <c r="A51" s="202"/>
      <c r="B51" s="240"/>
      <c r="C51" s="240"/>
      <c r="D51" s="240"/>
      <c r="E51" s="240"/>
      <c r="F51" s="240"/>
      <c r="G51" s="240"/>
      <c r="H51" s="240"/>
      <c r="I51" s="240"/>
      <c r="J51" s="240"/>
      <c r="K51" s="203"/>
    </row>
    <row r="52" spans="1:11" s="189" customFormat="1" ht="13.2">
      <c r="A52" s="200"/>
      <c r="B52" s="241"/>
      <c r="C52" s="241"/>
      <c r="D52" s="241"/>
      <c r="E52" s="241"/>
      <c r="F52" s="241"/>
      <c r="G52" s="241"/>
      <c r="H52" s="241"/>
      <c r="I52" s="241"/>
      <c r="J52" s="241"/>
      <c r="K52" s="201"/>
    </row>
    <row r="53" spans="1:11" s="226" customFormat="1" ht="13.2" customHeight="1">
      <c r="A53" s="318" t="s">
        <v>204</v>
      </c>
      <c r="B53" s="319"/>
      <c r="C53" s="319"/>
      <c r="D53" s="319"/>
      <c r="E53" s="319"/>
      <c r="F53" s="319"/>
      <c r="G53" s="319"/>
      <c r="H53" s="319"/>
      <c r="I53" s="319"/>
      <c r="J53" s="319"/>
      <c r="K53" s="320"/>
    </row>
    <row r="54" spans="1:11" s="33" customFormat="1" ht="13.2">
      <c r="A54" s="78"/>
      <c r="B54" s="238"/>
      <c r="C54" s="238"/>
      <c r="D54" s="238"/>
      <c r="E54" s="238"/>
      <c r="F54" s="238"/>
      <c r="G54" s="238"/>
      <c r="H54" s="238"/>
      <c r="I54" s="238"/>
      <c r="J54" s="238"/>
      <c r="K54" s="239"/>
    </row>
    <row r="55" spans="1:11" s="33" customFormat="1" ht="13.2">
      <c r="A55" s="40">
        <v>5.4</v>
      </c>
      <c r="B55" s="40">
        <v>5.4</v>
      </c>
      <c r="C55" s="40">
        <v>70</v>
      </c>
      <c r="D55" s="40">
        <v>70</v>
      </c>
      <c r="E55" s="194">
        <f>((A55+B55)/2)*((C55+D55)/2)</f>
        <v>378</v>
      </c>
      <c r="F55" s="40">
        <v>5.4</v>
      </c>
      <c r="G55" s="40">
        <v>5.4</v>
      </c>
      <c r="H55" s="40">
        <v>90</v>
      </c>
      <c r="I55" s="40">
        <v>90</v>
      </c>
      <c r="J55" s="194">
        <f>((F55+G55)/2)*((H55+I55)/2)</f>
        <v>486.00000000000006</v>
      </c>
      <c r="K55" s="40">
        <v>5.4</v>
      </c>
    </row>
    <row r="56" spans="1:11" s="43" customFormat="1" ht="3" customHeight="1">
      <c r="A56" s="310"/>
      <c r="B56" s="311"/>
      <c r="C56" s="311"/>
      <c r="D56" s="311"/>
      <c r="E56" s="311"/>
      <c r="F56" s="311"/>
      <c r="G56" s="311"/>
      <c r="H56" s="311"/>
      <c r="I56" s="311"/>
      <c r="J56" s="311"/>
      <c r="K56" s="312"/>
    </row>
    <row r="57" spans="1:11" s="33" customFormat="1" ht="13.2">
      <c r="A57" s="40">
        <v>5.4</v>
      </c>
      <c r="B57" s="40">
        <v>45</v>
      </c>
      <c r="C57" s="40">
        <v>45</v>
      </c>
      <c r="D57" s="194">
        <f>((K55+A57)/2)*((B57+C57)/2)</f>
        <v>243.00000000000003</v>
      </c>
      <c r="E57" s="40">
        <v>5.4</v>
      </c>
      <c r="F57" s="40">
        <v>5.4</v>
      </c>
      <c r="G57" s="40">
        <v>70</v>
      </c>
      <c r="H57" s="40">
        <v>70</v>
      </c>
      <c r="I57" s="194">
        <f>((E57+F57)/2)*((G57+H57)/2)</f>
        <v>378</v>
      </c>
      <c r="J57" s="40">
        <v>5.4</v>
      </c>
      <c r="K57" s="40">
        <v>5.4</v>
      </c>
    </row>
    <row r="58" spans="1:11" s="43" customFormat="1" ht="3" customHeight="1">
      <c r="A58" s="310"/>
      <c r="B58" s="311"/>
      <c r="C58" s="311"/>
      <c r="D58" s="311"/>
      <c r="E58" s="311"/>
      <c r="F58" s="311"/>
      <c r="G58" s="311"/>
      <c r="H58" s="311"/>
      <c r="I58" s="311"/>
      <c r="J58" s="311"/>
      <c r="K58" s="312"/>
    </row>
    <row r="59" spans="1:11" s="33" customFormat="1" ht="13.2">
      <c r="A59" s="40">
        <v>25</v>
      </c>
      <c r="B59" s="40">
        <v>25</v>
      </c>
      <c r="C59" s="194">
        <f>((J57+K57)/2)*((A59+B59)/2)</f>
        <v>135</v>
      </c>
      <c r="D59" s="238"/>
      <c r="E59" s="238"/>
      <c r="F59" s="238"/>
      <c r="G59" s="238"/>
      <c r="H59" s="238"/>
      <c r="I59" s="238"/>
      <c r="J59" s="238"/>
      <c r="K59" s="239"/>
    </row>
    <row r="60" spans="1:11" s="33" customFormat="1" ht="13.2">
      <c r="A60" s="78"/>
      <c r="B60" s="238"/>
      <c r="C60" s="238"/>
      <c r="D60" s="238"/>
      <c r="E60" s="238"/>
      <c r="F60" s="238"/>
      <c r="G60" s="238"/>
      <c r="H60" s="238"/>
      <c r="I60" s="238"/>
      <c r="J60" s="238"/>
      <c r="K60" s="239"/>
    </row>
    <row r="61" spans="1:11" s="43" customFormat="1" ht="19.2" customHeight="1">
      <c r="A61" s="78"/>
      <c r="B61" s="231"/>
      <c r="C61" s="231"/>
      <c r="D61" s="231"/>
      <c r="E61" s="231"/>
      <c r="F61" s="242"/>
      <c r="G61" s="242"/>
      <c r="H61" s="323" t="s">
        <v>98</v>
      </c>
      <c r="I61" s="323"/>
      <c r="J61" s="243">
        <f>E45+J45+D47+I47+C49+H49+E55+J55+D57+I57+C59</f>
        <v>3186</v>
      </c>
      <c r="K61" s="204" t="s">
        <v>18</v>
      </c>
    </row>
    <row r="62" spans="1:11" s="33" customFormat="1" ht="13.2">
      <c r="A62" s="244"/>
      <c r="B62" s="245"/>
      <c r="C62" s="245"/>
      <c r="D62" s="245"/>
      <c r="E62" s="245"/>
      <c r="F62" s="246"/>
      <c r="G62" s="246"/>
      <c r="H62" s="246"/>
      <c r="I62" s="246"/>
      <c r="J62" s="246"/>
      <c r="K62" s="247"/>
    </row>
    <row r="63" spans="1:11" s="43" customFormat="1" ht="18.75" customHeight="1">
      <c r="A63" s="248" t="str">
        <f>'Planilha Orcamentária'!A16</f>
        <v>3.0</v>
      </c>
      <c r="B63" s="321" t="str">
        <f>'Planilha Orcamentária'!C16</f>
        <v>OBRAS COMPLEMENTARES</v>
      </c>
      <c r="C63" s="321"/>
      <c r="D63" s="321"/>
      <c r="E63" s="321"/>
      <c r="F63" s="321"/>
      <c r="G63" s="321"/>
      <c r="H63" s="321"/>
      <c r="I63" s="321"/>
      <c r="J63" s="321"/>
      <c r="K63" s="322"/>
    </row>
    <row r="64" spans="1:11" s="33" customFormat="1" ht="13.2">
      <c r="A64" s="41"/>
      <c r="B64" s="229"/>
      <c r="C64" s="229"/>
      <c r="D64" s="229"/>
      <c r="E64" s="229"/>
      <c r="F64" s="229"/>
      <c r="G64" s="229"/>
      <c r="H64" s="229"/>
      <c r="I64" s="229"/>
      <c r="J64" s="229"/>
      <c r="K64" s="42"/>
    </row>
    <row r="65" spans="1:11" s="33" customFormat="1" ht="30" customHeight="1">
      <c r="A65" s="147" t="str">
        <f>'Planilha Orcamentária'!A17</f>
        <v>3.1</v>
      </c>
      <c r="B65" s="308" t="str">
        <f>'Planilha Orcamentária'!C17</f>
        <v>GUIA DE MEIO-FIO, EM CONCRETO COM FCK 20MPA, PRÉ-MOLDADA, MFC-01 PADRÃO DEER-MG, DIMENSÕES (12X16,7X35) CM, EXCLUSIVE SARJETA, INCLUSIVE ESCAVAÇÃO, APILOAMENTO E TRANSPORTE COM RETIRADA DO MATERIAL ESCAVADO (EM CAÇAMBA)</v>
      </c>
      <c r="C65" s="308"/>
      <c r="D65" s="308"/>
      <c r="E65" s="308"/>
      <c r="F65" s="308"/>
      <c r="G65" s="308"/>
      <c r="H65" s="308"/>
      <c r="I65" s="308"/>
      <c r="J65" s="308"/>
      <c r="K65" s="309"/>
    </row>
    <row r="66" spans="1:11" s="33" customFormat="1" ht="13.2">
      <c r="A66" s="78"/>
      <c r="B66" s="238"/>
      <c r="C66" s="242"/>
      <c r="D66" s="242"/>
      <c r="E66" s="242"/>
      <c r="F66" s="242"/>
      <c r="G66" s="242"/>
      <c r="H66" s="242"/>
      <c r="I66" s="242"/>
      <c r="J66" s="242"/>
      <c r="K66" s="199"/>
    </row>
    <row r="67" spans="1:11" s="189" customFormat="1" ht="3" customHeight="1">
      <c r="A67" s="327"/>
      <c r="B67" s="328"/>
      <c r="C67" s="328"/>
      <c r="D67" s="328"/>
      <c r="E67" s="328"/>
      <c r="F67" s="328"/>
      <c r="G67" s="328"/>
      <c r="H67" s="328"/>
      <c r="I67" s="328"/>
      <c r="J67" s="328"/>
      <c r="K67" s="329"/>
    </row>
    <row r="68" spans="1:11" s="33" customFormat="1" ht="13.2" customHeight="1">
      <c r="A68" s="318" t="s">
        <v>203</v>
      </c>
      <c r="B68" s="319"/>
      <c r="C68" s="319"/>
      <c r="D68" s="319"/>
      <c r="E68" s="319"/>
      <c r="F68" s="319"/>
      <c r="G68" s="319"/>
      <c r="H68" s="319"/>
      <c r="I68" s="319"/>
      <c r="J68" s="319"/>
      <c r="K68" s="320"/>
    </row>
    <row r="69" spans="1:11" s="33" customFormat="1" ht="3" customHeight="1">
      <c r="A69" s="191"/>
      <c r="B69" s="237"/>
      <c r="C69" s="237"/>
      <c r="D69" s="237"/>
      <c r="E69" s="237"/>
      <c r="F69" s="237"/>
      <c r="G69" s="237"/>
      <c r="H69" s="237"/>
      <c r="I69" s="237"/>
      <c r="J69" s="237"/>
      <c r="K69" s="192"/>
    </row>
    <row r="70" spans="1:11" s="33" customFormat="1" ht="13.2">
      <c r="A70" s="40">
        <f>C45</f>
        <v>26</v>
      </c>
      <c r="B70" s="40">
        <f>D45</f>
        <v>26</v>
      </c>
      <c r="C70" s="194">
        <f>A70+B70</f>
        <v>52</v>
      </c>
      <c r="D70" s="40">
        <f>H45</f>
        <v>75</v>
      </c>
      <c r="E70" s="40">
        <f>I45</f>
        <v>75</v>
      </c>
      <c r="F70" s="194">
        <f>D70+E70</f>
        <v>150</v>
      </c>
      <c r="G70" s="40">
        <f>B47</f>
        <v>55</v>
      </c>
      <c r="H70" s="40">
        <f>C47</f>
        <v>55</v>
      </c>
      <c r="I70" s="194">
        <f>G70+H70</f>
        <v>110</v>
      </c>
      <c r="J70" s="40">
        <f>G47</f>
        <v>27</v>
      </c>
      <c r="K70" s="40">
        <f>H47</f>
        <v>27</v>
      </c>
    </row>
    <row r="71" spans="1:11" s="43" customFormat="1" ht="3" customHeight="1">
      <c r="A71" s="310"/>
      <c r="B71" s="311"/>
      <c r="C71" s="311"/>
      <c r="D71" s="311"/>
      <c r="E71" s="311"/>
      <c r="F71" s="311"/>
      <c r="G71" s="311"/>
      <c r="H71" s="311"/>
      <c r="I71" s="311"/>
      <c r="J71" s="311"/>
      <c r="K71" s="312"/>
    </row>
    <row r="72" spans="1:11" s="33" customFormat="1" ht="16.2" customHeight="1">
      <c r="A72" s="194">
        <f>J70+K70</f>
        <v>54</v>
      </c>
      <c r="B72" s="40">
        <f>A49</f>
        <v>70</v>
      </c>
      <c r="C72" s="40">
        <f>B49</f>
        <v>70</v>
      </c>
      <c r="D72" s="194">
        <f>B72+C72</f>
        <v>140</v>
      </c>
      <c r="E72" s="40">
        <f>F49</f>
        <v>37</v>
      </c>
      <c r="F72" s="40">
        <f>G49</f>
        <v>37</v>
      </c>
      <c r="G72" s="194">
        <f>E72+F72</f>
        <v>74</v>
      </c>
      <c r="H72" s="336" t="s">
        <v>205</v>
      </c>
      <c r="I72" s="336"/>
      <c r="J72" s="194">
        <v>12</v>
      </c>
      <c r="K72" s="239"/>
    </row>
    <row r="73" spans="1:11" s="43" customFormat="1" ht="3" customHeight="1">
      <c r="A73" s="310"/>
      <c r="B73" s="311"/>
      <c r="C73" s="311"/>
      <c r="D73" s="311"/>
      <c r="E73" s="311"/>
      <c r="F73" s="311"/>
      <c r="G73" s="311"/>
      <c r="H73" s="311"/>
      <c r="I73" s="311"/>
      <c r="J73" s="311"/>
      <c r="K73" s="312"/>
    </row>
    <row r="74" spans="1:11" s="43" customFormat="1" ht="3" customHeight="1">
      <c r="A74" s="310"/>
      <c r="B74" s="311"/>
      <c r="C74" s="311"/>
      <c r="D74" s="311"/>
      <c r="E74" s="311"/>
      <c r="F74" s="311"/>
      <c r="G74" s="311"/>
      <c r="H74" s="311"/>
      <c r="I74" s="311"/>
      <c r="J74" s="311"/>
      <c r="K74" s="312"/>
    </row>
    <row r="75" spans="1:11" s="190" customFormat="1" ht="13.2">
      <c r="A75" s="249"/>
      <c r="B75" s="250"/>
      <c r="C75" s="250"/>
      <c r="D75" s="250"/>
      <c r="E75" s="250"/>
      <c r="F75" s="250"/>
      <c r="G75" s="250"/>
      <c r="H75" s="250"/>
      <c r="I75" s="250"/>
      <c r="J75" s="250"/>
      <c r="K75" s="251"/>
    </row>
    <row r="76" spans="1:11" s="190" customFormat="1" ht="3" customHeight="1">
      <c r="A76" s="324"/>
      <c r="B76" s="325"/>
      <c r="C76" s="325"/>
      <c r="D76" s="325"/>
      <c r="E76" s="325"/>
      <c r="F76" s="325"/>
      <c r="G76" s="325"/>
      <c r="H76" s="325"/>
      <c r="I76" s="325"/>
      <c r="J76" s="325"/>
      <c r="K76" s="326"/>
    </row>
    <row r="77" spans="1:11" s="43" customFormat="1" ht="13.2" customHeight="1">
      <c r="A77" s="318" t="s">
        <v>204</v>
      </c>
      <c r="B77" s="319"/>
      <c r="C77" s="319"/>
      <c r="D77" s="319"/>
      <c r="E77" s="319"/>
      <c r="F77" s="319"/>
      <c r="G77" s="319"/>
      <c r="H77" s="319"/>
      <c r="I77" s="319"/>
      <c r="J77" s="319"/>
      <c r="K77" s="320"/>
    </row>
    <row r="78" spans="1:11" s="43" customFormat="1" ht="3" customHeight="1">
      <c r="A78" s="339"/>
      <c r="B78" s="340"/>
      <c r="C78" s="340"/>
      <c r="D78" s="340"/>
      <c r="E78" s="340"/>
      <c r="F78" s="340"/>
      <c r="G78" s="340"/>
      <c r="H78" s="340"/>
      <c r="I78" s="340"/>
      <c r="J78" s="340"/>
      <c r="K78" s="341"/>
    </row>
    <row r="79" spans="1:11" s="33" customFormat="1" ht="13.2" customHeight="1">
      <c r="A79" s="40">
        <f>C55</f>
        <v>70</v>
      </c>
      <c r="B79" s="40">
        <f>D55</f>
        <v>70</v>
      </c>
      <c r="C79" s="194">
        <f>A79+B79</f>
        <v>140</v>
      </c>
      <c r="D79" s="40">
        <f>H55</f>
        <v>90</v>
      </c>
      <c r="E79" s="40">
        <f>I55</f>
        <v>90</v>
      </c>
      <c r="F79" s="194">
        <f>D79+E79</f>
        <v>180</v>
      </c>
      <c r="G79" s="40">
        <f>B57</f>
        <v>45</v>
      </c>
      <c r="H79" s="40">
        <f>C57</f>
        <v>45</v>
      </c>
      <c r="I79" s="194">
        <f>G79+H79</f>
        <v>90</v>
      </c>
      <c r="J79" s="40">
        <f>G57</f>
        <v>70</v>
      </c>
      <c r="K79" s="40">
        <f>H57</f>
        <v>70</v>
      </c>
    </row>
    <row r="80" spans="1:11" s="43" customFormat="1" ht="3" customHeight="1">
      <c r="A80" s="310"/>
      <c r="B80" s="311"/>
      <c r="C80" s="311"/>
      <c r="D80" s="311"/>
      <c r="E80" s="311"/>
      <c r="F80" s="311"/>
      <c r="G80" s="311"/>
      <c r="H80" s="311"/>
      <c r="I80" s="311"/>
      <c r="J80" s="311"/>
      <c r="K80" s="312"/>
    </row>
    <row r="81" spans="1:11" s="43" customFormat="1" ht="15.6">
      <c r="A81" s="194">
        <f>J79+K79</f>
        <v>140</v>
      </c>
      <c r="B81" s="40">
        <f>A59</f>
        <v>25</v>
      </c>
      <c r="C81" s="40">
        <f>B59</f>
        <v>25</v>
      </c>
      <c r="D81" s="194">
        <f>B81+C81</f>
        <v>50</v>
      </c>
      <c r="E81" s="336" t="s">
        <v>205</v>
      </c>
      <c r="F81" s="336"/>
      <c r="G81" s="194">
        <v>12</v>
      </c>
      <c r="H81" s="238"/>
      <c r="I81" s="238"/>
      <c r="J81" s="238"/>
      <c r="K81" s="239"/>
    </row>
    <row r="82" spans="1:11" s="43" customFormat="1" ht="3" customHeight="1">
      <c r="A82" s="310"/>
      <c r="B82" s="311"/>
      <c r="C82" s="311"/>
      <c r="D82" s="311"/>
      <c r="E82" s="311"/>
      <c r="F82" s="311"/>
      <c r="G82" s="311"/>
      <c r="H82" s="311"/>
      <c r="I82" s="311"/>
      <c r="J82" s="311"/>
      <c r="K82" s="312"/>
    </row>
    <row r="83" spans="1:11" s="190" customFormat="1" ht="3" customHeight="1">
      <c r="A83" s="324"/>
      <c r="B83" s="325"/>
      <c r="C83" s="325"/>
      <c r="D83" s="325"/>
      <c r="E83" s="325"/>
      <c r="F83" s="325"/>
      <c r="G83" s="325"/>
      <c r="H83" s="325"/>
      <c r="I83" s="325"/>
      <c r="J83" s="325"/>
      <c r="K83" s="326"/>
    </row>
    <row r="84" spans="1:11" s="190" customFormat="1" ht="13.2">
      <c r="A84" s="249"/>
      <c r="B84" s="250"/>
      <c r="C84" s="250"/>
      <c r="D84" s="250"/>
      <c r="E84" s="250"/>
      <c r="F84" s="250"/>
      <c r="G84" s="250"/>
      <c r="H84" s="250"/>
      <c r="I84" s="250"/>
      <c r="J84" s="250"/>
      <c r="K84" s="251"/>
    </row>
    <row r="85" spans="1:11" s="33" customFormat="1" ht="31.2" customHeight="1">
      <c r="A85" s="78"/>
      <c r="B85" s="231"/>
      <c r="C85" s="231"/>
      <c r="D85" s="231"/>
      <c r="E85" s="231"/>
      <c r="F85" s="242"/>
      <c r="G85" s="242"/>
      <c r="H85" s="323" t="s">
        <v>98</v>
      </c>
      <c r="I85" s="323"/>
      <c r="J85" s="243">
        <f>C70+F70+I70+A72+D72+G72+C79+F79+I79+A81+D81+J72+G81</f>
        <v>1204</v>
      </c>
      <c r="K85" s="204" t="s">
        <v>24</v>
      </c>
    </row>
    <row r="86" spans="1:11" s="43" customFormat="1" ht="13.2">
      <c r="A86" s="79"/>
      <c r="B86" s="237"/>
      <c r="C86" s="237"/>
      <c r="D86" s="237"/>
      <c r="E86" s="237"/>
      <c r="F86" s="242"/>
      <c r="G86" s="242"/>
      <c r="H86" s="242"/>
      <c r="I86" s="242"/>
      <c r="J86" s="242"/>
      <c r="K86" s="192"/>
    </row>
    <row r="87" spans="1:11" s="33" customFormat="1" ht="13.2">
      <c r="A87" s="41"/>
      <c r="B87" s="229"/>
      <c r="C87" s="229"/>
      <c r="D87" s="229"/>
      <c r="E87" s="229"/>
      <c r="F87" s="229"/>
      <c r="G87" s="229"/>
      <c r="H87" s="229"/>
      <c r="I87" s="229"/>
      <c r="J87" s="229"/>
      <c r="K87" s="42"/>
    </row>
    <row r="88" spans="1:11" s="33" customFormat="1" ht="30" customHeight="1">
      <c r="A88" s="147" t="str">
        <f>'Planilha Orcamentária'!A18</f>
        <v>3.2</v>
      </c>
      <c r="B88" s="308" t="str">
        <f>'Planilha Orcamentária'!C18</f>
        <v>SARJETA DE CONCRETO URBANO (SCU), TIPO 1, COM FCK 15 MPA, LARGURA DE 30CM COM INCLINAÇÃO DE 3%, ESP. 10CM, PADRÃO DEER-MG, EXCLUSIVE MEIO-FIO, INCLUSIVE ESCAVAÇÃO, APILOAMENTO E TRANSPORTE COM RETIRADA DO MATERIAL ESCAVADO (EM CAÇAMBA)</v>
      </c>
      <c r="C88" s="308"/>
      <c r="D88" s="308"/>
      <c r="E88" s="308"/>
      <c r="F88" s="308"/>
      <c r="G88" s="308"/>
      <c r="H88" s="308"/>
      <c r="I88" s="308"/>
      <c r="J88" s="308"/>
      <c r="K88" s="309"/>
    </row>
    <row r="89" spans="1:11" s="33" customFormat="1" ht="13.2">
      <c r="A89" s="34"/>
      <c r="B89" s="236"/>
      <c r="C89" s="235"/>
      <c r="D89" s="83"/>
      <c r="E89" s="83"/>
      <c r="F89" s="83"/>
      <c r="G89" s="38"/>
      <c r="H89" s="83"/>
      <c r="I89" s="83"/>
      <c r="J89" s="38"/>
      <c r="K89" s="36"/>
    </row>
    <row r="90" spans="1:11" s="33" customFormat="1" ht="41.25" customHeight="1">
      <c r="A90" s="337" t="s">
        <v>147</v>
      </c>
      <c r="B90" s="338"/>
      <c r="C90" s="84">
        <f>J85-G81-J72</f>
        <v>1180</v>
      </c>
      <c r="D90" s="86" t="s">
        <v>24</v>
      </c>
      <c r="E90" s="237"/>
      <c r="F90" s="229"/>
      <c r="G90" s="229"/>
      <c r="H90" s="229"/>
      <c r="I90" s="229"/>
      <c r="J90" s="229"/>
      <c r="K90" s="42"/>
    </row>
    <row r="91" spans="1:11" s="33" customFormat="1" ht="13.2">
      <c r="A91" s="34"/>
      <c r="B91" s="236"/>
      <c r="C91" s="235"/>
      <c r="D91" s="83"/>
      <c r="E91" s="83"/>
      <c r="F91" s="83"/>
      <c r="G91" s="38"/>
      <c r="H91" s="83"/>
      <c r="I91" s="83"/>
      <c r="J91" s="38"/>
      <c r="K91" s="36"/>
    </row>
    <row r="92" spans="1:11" s="33" customFormat="1" ht="13.2">
      <c r="A92" s="41"/>
      <c r="B92" s="229"/>
      <c r="C92" s="229"/>
      <c r="D92" s="229"/>
      <c r="E92" s="229"/>
      <c r="F92" s="229"/>
      <c r="G92" s="229"/>
      <c r="H92" s="229"/>
      <c r="I92" s="229"/>
      <c r="J92" s="229"/>
      <c r="K92" s="42"/>
    </row>
    <row r="93" spans="1:11" s="33" customFormat="1" ht="13.2">
      <c r="A93" s="41"/>
      <c r="B93" s="229"/>
      <c r="C93" s="229"/>
      <c r="D93" s="229"/>
      <c r="E93" s="229"/>
      <c r="F93" s="229"/>
      <c r="G93" s="229"/>
      <c r="H93" s="229"/>
      <c r="I93" s="229"/>
      <c r="J93" s="229"/>
      <c r="K93" s="42"/>
    </row>
    <row r="94" spans="1:11" ht="15" customHeight="1">
      <c r="A94" s="41"/>
      <c r="B94" s="229"/>
      <c r="C94" s="229"/>
      <c r="D94" s="229"/>
      <c r="E94" s="229"/>
      <c r="F94" s="229"/>
      <c r="G94" s="229"/>
      <c r="H94" s="229"/>
      <c r="I94" s="229"/>
      <c r="J94" s="229"/>
      <c r="K94" s="42"/>
    </row>
    <row r="95" spans="1:11" ht="15" customHeight="1">
      <c r="A95" s="41"/>
      <c r="B95" s="229"/>
      <c r="C95" s="229"/>
      <c r="D95" s="229"/>
      <c r="E95" s="229"/>
      <c r="F95" s="229"/>
      <c r="G95" s="229"/>
      <c r="H95" s="229"/>
      <c r="I95" s="229"/>
      <c r="J95" s="229"/>
      <c r="K95" s="42"/>
    </row>
    <row r="96" spans="1:11" ht="15" customHeight="1">
      <c r="A96" s="45"/>
      <c r="B96" s="46"/>
      <c r="C96" s="193"/>
      <c r="D96" s="193"/>
      <c r="E96" s="252"/>
      <c r="F96" s="252"/>
      <c r="G96" s="193"/>
      <c r="H96" s="227"/>
      <c r="I96" s="227"/>
      <c r="J96" s="233"/>
      <c r="K96" s="87"/>
    </row>
    <row r="97" spans="1:11" ht="15" customHeight="1">
      <c r="A97" s="45"/>
      <c r="B97" s="316" t="str">
        <f>'Planilha Orcamentária'!B24</f>
        <v>Priscila Cristina de Paula</v>
      </c>
      <c r="C97" s="316"/>
      <c r="D97" s="316"/>
      <c r="E97" s="252"/>
      <c r="F97" s="252"/>
      <c r="G97" s="316" t="str">
        <f>'Planilha Orcamentária'!B29</f>
        <v xml:space="preserve">José Francisco Matos e Silva                 
     </v>
      </c>
      <c r="H97" s="316"/>
      <c r="I97" s="316"/>
      <c r="J97" s="335"/>
      <c r="K97" s="87"/>
    </row>
    <row r="98" spans="1:11" ht="15" customHeight="1">
      <c r="A98" s="48"/>
      <c r="B98" s="315" t="str">
        <f>'Planilha Orcamentária'!B26</f>
        <v>Engenheira Civil</v>
      </c>
      <c r="C98" s="315"/>
      <c r="D98" s="315"/>
      <c r="E98" s="55"/>
      <c r="G98" s="317" t="str">
        <f>'Planilha Orcamentária'!B30</f>
        <v>Prefeito Municipal</v>
      </c>
      <c r="H98" s="317"/>
      <c r="I98" s="317"/>
      <c r="J98" s="50"/>
      <c r="K98" s="88"/>
    </row>
    <row r="99" spans="1:11" ht="15" customHeight="1">
      <c r="A99" s="48"/>
      <c r="B99" s="315" t="s">
        <v>88</v>
      </c>
      <c r="C99" s="315"/>
      <c r="D99" s="315"/>
      <c r="E99" s="55"/>
      <c r="G99" s="55"/>
      <c r="H99" s="55"/>
      <c r="I99" s="50"/>
      <c r="J99" s="50"/>
      <c r="K99" s="88"/>
    </row>
    <row r="100" spans="1:11" ht="15" customHeight="1">
      <c r="A100" s="51"/>
      <c r="B100" s="52"/>
      <c r="C100" s="53"/>
      <c r="D100" s="53"/>
      <c r="E100" s="53"/>
      <c r="F100" s="52"/>
      <c r="G100" s="53"/>
      <c r="H100" s="53"/>
      <c r="I100" s="54"/>
      <c r="J100" s="54"/>
      <c r="K100" s="89"/>
    </row>
    <row r="101" spans="1:11" ht="15" customHeight="1">
      <c r="A101" s="55"/>
      <c r="C101" s="55"/>
      <c r="D101" s="55"/>
      <c r="E101" s="55"/>
      <c r="G101" s="55"/>
      <c r="H101" s="55"/>
      <c r="I101" s="50"/>
      <c r="J101" s="50"/>
      <c r="K101" s="55"/>
    </row>
    <row r="102" spans="1:11" ht="15" customHeight="1">
      <c r="A102" s="55"/>
      <c r="C102" s="55"/>
      <c r="D102" s="55"/>
      <c r="E102" s="55"/>
      <c r="G102" s="55"/>
      <c r="H102" s="55"/>
      <c r="I102" s="50"/>
      <c r="J102" s="50"/>
      <c r="K102" s="55"/>
    </row>
    <row r="103" spans="1:11" ht="15" customHeight="1">
      <c r="A103" s="55"/>
      <c r="C103" s="55"/>
      <c r="D103" s="55"/>
      <c r="E103" s="55"/>
      <c r="G103" s="55"/>
      <c r="H103" s="55"/>
      <c r="I103" s="50"/>
      <c r="J103" s="50"/>
      <c r="K103" s="55"/>
    </row>
    <row r="104" spans="1:11" ht="15" customHeight="1">
      <c r="A104" s="55"/>
      <c r="C104" s="55"/>
      <c r="D104" s="55"/>
      <c r="E104" s="55"/>
      <c r="G104" s="55"/>
      <c r="H104" s="55"/>
      <c r="I104" s="50"/>
      <c r="J104" s="50"/>
      <c r="K104" s="55"/>
    </row>
    <row r="105" spans="1:11" ht="15" customHeight="1">
      <c r="A105" s="55"/>
      <c r="C105" s="55"/>
      <c r="D105" s="55"/>
      <c r="E105" s="55"/>
      <c r="G105" s="55"/>
      <c r="H105" s="55"/>
      <c r="I105" s="50"/>
      <c r="J105" s="50"/>
      <c r="K105" s="55"/>
    </row>
    <row r="106" spans="1:11" ht="15" customHeight="1">
      <c r="A106" s="55"/>
      <c r="C106" s="55"/>
      <c r="D106" s="55"/>
      <c r="E106" s="55"/>
      <c r="G106" s="55"/>
      <c r="H106" s="55"/>
      <c r="I106" s="50"/>
      <c r="J106" s="50"/>
      <c r="K106" s="55"/>
    </row>
    <row r="107" spans="1:11" ht="15" customHeight="1">
      <c r="A107" s="55"/>
      <c r="C107" s="55"/>
      <c r="D107" s="55"/>
      <c r="E107" s="55"/>
      <c r="G107" s="55"/>
      <c r="H107" s="55"/>
      <c r="I107" s="50"/>
      <c r="J107" s="50"/>
      <c r="K107" s="55"/>
    </row>
    <row r="108" spans="1:11" ht="15" customHeight="1">
      <c r="A108" s="55"/>
      <c r="C108" s="55"/>
      <c r="D108" s="55"/>
      <c r="E108" s="55"/>
      <c r="G108" s="55"/>
      <c r="H108" s="55"/>
      <c r="I108" s="50"/>
      <c r="J108" s="50"/>
      <c r="K108" s="55"/>
    </row>
    <row r="109" spans="1:11" ht="15" customHeight="1">
      <c r="A109" s="55"/>
      <c r="C109" s="55"/>
      <c r="D109" s="55"/>
      <c r="E109" s="55"/>
      <c r="G109" s="55"/>
      <c r="H109" s="55"/>
      <c r="I109" s="50"/>
      <c r="J109" s="50"/>
      <c r="K109" s="55"/>
    </row>
    <row r="110" spans="1:11" ht="15" customHeight="1">
      <c r="A110" s="55"/>
      <c r="C110" s="55"/>
      <c r="D110" s="55"/>
      <c r="E110" s="55"/>
      <c r="G110" s="55"/>
      <c r="H110" s="55"/>
      <c r="I110" s="50"/>
      <c r="J110" s="50"/>
      <c r="K110" s="55"/>
    </row>
    <row r="111" spans="1:11" ht="15" customHeight="1">
      <c r="A111" s="55"/>
      <c r="C111" s="55"/>
      <c r="D111" s="55"/>
      <c r="E111" s="55"/>
      <c r="G111" s="55"/>
      <c r="H111" s="55"/>
      <c r="I111" s="50"/>
      <c r="J111" s="50"/>
      <c r="K111" s="55"/>
    </row>
    <row r="112" spans="1:11" ht="15" customHeight="1">
      <c r="A112" s="55"/>
      <c r="C112" s="55"/>
      <c r="D112" s="55"/>
      <c r="E112" s="55"/>
      <c r="G112" s="55"/>
      <c r="H112" s="55"/>
      <c r="I112" s="50"/>
      <c r="J112" s="50"/>
      <c r="K112" s="55"/>
    </row>
    <row r="113" spans="1:11" ht="15" customHeight="1">
      <c r="A113" s="55"/>
      <c r="C113" s="55"/>
      <c r="D113" s="55"/>
      <c r="E113" s="55"/>
      <c r="G113" s="55"/>
      <c r="H113" s="55"/>
      <c r="I113" s="50"/>
      <c r="J113" s="50"/>
      <c r="K113" s="55"/>
    </row>
    <row r="114" spans="1:11" ht="15" customHeight="1">
      <c r="A114" s="55"/>
      <c r="C114" s="55"/>
      <c r="D114" s="55"/>
      <c r="E114" s="55"/>
      <c r="G114" s="55"/>
      <c r="H114" s="55"/>
      <c r="I114" s="50"/>
      <c r="J114" s="50"/>
      <c r="K114" s="55"/>
    </row>
    <row r="115" spans="1:11" ht="15" customHeight="1">
      <c r="A115" s="55"/>
      <c r="C115" s="55"/>
      <c r="D115" s="55"/>
      <c r="E115" s="55"/>
      <c r="G115" s="55"/>
      <c r="H115" s="55"/>
      <c r="I115" s="50"/>
      <c r="J115" s="50"/>
      <c r="K115" s="55"/>
    </row>
    <row r="116" spans="1:11" ht="15" customHeight="1">
      <c r="A116" s="55"/>
      <c r="C116" s="55"/>
      <c r="D116" s="55"/>
      <c r="E116" s="55"/>
      <c r="G116" s="55"/>
      <c r="H116" s="55"/>
      <c r="I116" s="50"/>
      <c r="J116" s="50"/>
      <c r="K116" s="55"/>
    </row>
    <row r="117" spans="1:11" ht="15" customHeight="1">
      <c r="A117" s="55"/>
      <c r="C117" s="55"/>
      <c r="D117" s="55"/>
      <c r="E117" s="55"/>
      <c r="G117" s="55"/>
      <c r="H117" s="55"/>
      <c r="I117" s="50"/>
      <c r="J117" s="50"/>
      <c r="K117" s="55"/>
    </row>
    <row r="118" spans="1:11" ht="15" customHeight="1">
      <c r="A118" s="55"/>
      <c r="C118" s="55"/>
      <c r="D118" s="55"/>
      <c r="E118" s="55"/>
      <c r="G118" s="55"/>
      <c r="H118" s="55"/>
      <c r="I118" s="50"/>
      <c r="J118" s="50"/>
      <c r="K118" s="55"/>
    </row>
    <row r="119" spans="1:11" ht="15" customHeight="1">
      <c r="A119" s="55"/>
      <c r="C119" s="55"/>
      <c r="D119" s="55"/>
      <c r="E119" s="55"/>
      <c r="G119" s="55"/>
      <c r="H119" s="55"/>
      <c r="I119" s="50"/>
      <c r="J119" s="50"/>
      <c r="K119" s="55"/>
    </row>
    <row r="120" spans="1:11" ht="15" customHeight="1">
      <c r="A120" s="55"/>
      <c r="C120" s="55"/>
      <c r="D120" s="55"/>
      <c r="E120" s="55"/>
      <c r="G120" s="55"/>
      <c r="H120" s="55"/>
      <c r="I120" s="50"/>
      <c r="J120" s="50"/>
      <c r="K120" s="55"/>
    </row>
    <row r="121" spans="1:11" ht="15" customHeight="1">
      <c r="A121" s="55"/>
      <c r="C121" s="55"/>
      <c r="D121" s="55"/>
      <c r="E121" s="55"/>
      <c r="G121" s="55"/>
      <c r="H121" s="55"/>
      <c r="I121" s="50"/>
      <c r="J121" s="50"/>
    </row>
    <row r="122" spans="1:11" ht="15" customHeight="1">
      <c r="A122" s="55"/>
      <c r="C122" s="55"/>
      <c r="D122" s="55"/>
      <c r="E122" s="55"/>
      <c r="G122" s="55"/>
      <c r="H122" s="55"/>
      <c r="I122" s="50"/>
      <c r="J122" s="50"/>
    </row>
    <row r="123" spans="1:11" ht="15" customHeight="1">
      <c r="A123" s="55"/>
      <c r="C123" s="55"/>
      <c r="D123" s="55"/>
      <c r="E123" s="55"/>
      <c r="G123" s="55"/>
      <c r="H123" s="55"/>
      <c r="I123" s="50"/>
      <c r="J123" s="50"/>
    </row>
    <row r="124" spans="1:11" ht="15" customHeight="1">
      <c r="A124" s="55"/>
      <c r="C124" s="55"/>
      <c r="D124" s="55"/>
      <c r="E124" s="55"/>
      <c r="G124" s="55"/>
      <c r="H124" s="55"/>
      <c r="I124" s="50"/>
      <c r="J124" s="50"/>
    </row>
    <row r="125" spans="1:11" ht="15" customHeight="1">
      <c r="A125" s="55"/>
      <c r="C125" s="55"/>
      <c r="D125" s="55"/>
      <c r="E125" s="55"/>
      <c r="G125" s="55"/>
      <c r="H125" s="55"/>
      <c r="I125" s="50"/>
      <c r="J125" s="50"/>
    </row>
    <row r="126" spans="1:11" ht="15" customHeight="1">
      <c r="A126" s="55"/>
      <c r="C126" s="55"/>
      <c r="D126" s="55"/>
      <c r="E126" s="55"/>
      <c r="G126" s="55"/>
      <c r="H126" s="55"/>
      <c r="I126" s="50"/>
      <c r="J126" s="50"/>
    </row>
    <row r="127" spans="1:11" ht="15" customHeight="1">
      <c r="A127" s="55"/>
      <c r="C127" s="55"/>
      <c r="D127" s="55"/>
      <c r="E127" s="55"/>
      <c r="G127" s="55"/>
      <c r="H127" s="55"/>
      <c r="I127" s="50"/>
      <c r="J127" s="50"/>
    </row>
    <row r="128" spans="1:11" ht="15" customHeight="1">
      <c r="A128" s="55"/>
      <c r="C128" s="55"/>
      <c r="D128" s="55"/>
      <c r="E128" s="55"/>
      <c r="G128" s="55"/>
      <c r="H128" s="55"/>
      <c r="I128" s="50"/>
      <c r="J128" s="50"/>
    </row>
    <row r="129" spans="1:11" ht="15" customHeight="1">
      <c r="A129" s="55"/>
      <c r="C129" s="55"/>
      <c r="D129" s="55"/>
      <c r="E129" s="55"/>
      <c r="G129" s="55"/>
      <c r="H129" s="55"/>
      <c r="I129" s="50"/>
      <c r="J129" s="50"/>
    </row>
    <row r="130" spans="1:11" ht="15" customHeight="1">
      <c r="A130" s="55"/>
      <c r="C130" s="55"/>
      <c r="D130" s="55"/>
      <c r="E130" s="55"/>
      <c r="G130" s="55"/>
      <c r="H130" s="55"/>
      <c r="I130" s="50"/>
      <c r="J130" s="50"/>
    </row>
    <row r="131" spans="1:11" ht="15" customHeight="1">
      <c r="A131" s="55"/>
      <c r="C131" s="55"/>
      <c r="D131" s="55"/>
      <c r="E131" s="55"/>
      <c r="G131" s="55"/>
      <c r="H131" s="55"/>
      <c r="I131" s="50"/>
      <c r="J131" s="50"/>
      <c r="K131" s="56"/>
    </row>
    <row r="132" spans="1:11" ht="15" customHeight="1">
      <c r="A132" s="55"/>
      <c r="C132" s="55"/>
      <c r="D132" s="55"/>
      <c r="E132" s="55"/>
      <c r="G132" s="55"/>
      <c r="H132" s="55"/>
      <c r="I132" s="50"/>
      <c r="J132" s="50"/>
      <c r="K132" s="56"/>
    </row>
    <row r="133" spans="1:11" ht="15" customHeight="1">
      <c r="A133" s="55"/>
      <c r="C133" s="55"/>
      <c r="D133" s="55"/>
      <c r="E133" s="55"/>
      <c r="G133" s="55"/>
      <c r="H133" s="55"/>
      <c r="I133" s="50"/>
      <c r="J133" s="50"/>
      <c r="K133" s="56"/>
    </row>
    <row r="134" spans="1:11" ht="15" customHeight="1">
      <c r="A134" s="55"/>
      <c r="C134" s="55"/>
      <c r="D134" s="55"/>
      <c r="E134" s="55"/>
      <c r="G134" s="55"/>
      <c r="H134" s="55"/>
      <c r="I134" s="50"/>
      <c r="J134" s="50"/>
      <c r="K134" s="56"/>
    </row>
    <row r="135" spans="1:11" ht="15" customHeight="1">
      <c r="A135" s="55"/>
      <c r="C135" s="55"/>
      <c r="D135" s="55"/>
      <c r="E135" s="55"/>
      <c r="G135" s="55"/>
      <c r="H135" s="55"/>
      <c r="I135" s="50"/>
      <c r="J135" s="50"/>
      <c r="K135" s="56"/>
    </row>
    <row r="136" spans="1:11" ht="15" customHeight="1">
      <c r="A136" s="55"/>
      <c r="C136" s="55"/>
      <c r="D136" s="55"/>
      <c r="E136" s="55"/>
      <c r="G136" s="55"/>
      <c r="H136" s="55"/>
      <c r="I136" s="50"/>
      <c r="J136" s="50"/>
      <c r="K136" s="56"/>
    </row>
    <row r="137" spans="1:11" ht="15" customHeight="1">
      <c r="A137" s="55"/>
      <c r="C137" s="55"/>
      <c r="D137" s="55"/>
      <c r="E137" s="55"/>
      <c r="G137" s="55"/>
      <c r="H137" s="55"/>
      <c r="I137" s="50"/>
      <c r="J137" s="50"/>
      <c r="K137" s="56"/>
    </row>
    <row r="138" spans="1:11" ht="15" customHeight="1">
      <c r="A138" s="55"/>
      <c r="C138" s="55"/>
      <c r="D138" s="55"/>
      <c r="E138" s="55"/>
      <c r="G138" s="55"/>
      <c r="H138" s="55"/>
      <c r="I138" s="50"/>
      <c r="J138" s="50"/>
      <c r="K138" s="56"/>
    </row>
    <row r="139" spans="1:11" ht="15" customHeight="1">
      <c r="A139" s="55"/>
      <c r="C139" s="55"/>
      <c r="D139" s="55"/>
      <c r="E139" s="55"/>
      <c r="G139" s="55"/>
      <c r="H139" s="55"/>
      <c r="I139" s="50"/>
      <c r="J139" s="50"/>
      <c r="K139" s="56"/>
    </row>
    <row r="140" spans="1:11" ht="15" customHeight="1">
      <c r="A140" s="55"/>
      <c r="C140" s="55"/>
      <c r="D140" s="55"/>
      <c r="E140" s="55"/>
      <c r="G140" s="55"/>
      <c r="H140" s="55"/>
      <c r="I140" s="50"/>
      <c r="J140" s="50"/>
      <c r="K140" s="56"/>
    </row>
    <row r="141" spans="1:11" ht="15" customHeight="1">
      <c r="A141" s="55"/>
      <c r="C141" s="55"/>
      <c r="D141" s="55"/>
      <c r="E141" s="55"/>
      <c r="G141" s="55"/>
      <c r="H141" s="55"/>
      <c r="I141" s="50"/>
      <c r="J141" s="50"/>
      <c r="K141" s="56"/>
    </row>
    <row r="142" spans="1:11" ht="15" customHeight="1">
      <c r="A142" s="55"/>
      <c r="C142" s="55"/>
      <c r="D142" s="55"/>
      <c r="E142" s="55"/>
      <c r="G142" s="55"/>
      <c r="H142" s="55"/>
      <c r="I142" s="50"/>
      <c r="J142" s="50"/>
      <c r="K142" s="56"/>
    </row>
    <row r="143" spans="1:11" ht="15" customHeight="1">
      <c r="A143" s="55"/>
      <c r="C143" s="55"/>
      <c r="D143" s="55"/>
      <c r="E143" s="55"/>
      <c r="G143" s="55"/>
      <c r="H143" s="55"/>
      <c r="I143" s="50"/>
      <c r="J143" s="50"/>
      <c r="K143" s="56"/>
    </row>
    <row r="144" spans="1:11" ht="15" customHeight="1">
      <c r="A144" s="55"/>
      <c r="C144" s="55"/>
      <c r="D144" s="55"/>
      <c r="E144" s="55"/>
      <c r="G144" s="55"/>
      <c r="H144" s="55"/>
      <c r="I144" s="50"/>
      <c r="J144" s="50"/>
      <c r="K144" s="56"/>
    </row>
    <row r="145" spans="1:11" ht="15" customHeight="1">
      <c r="A145" s="55"/>
      <c r="C145" s="55"/>
      <c r="D145" s="55"/>
      <c r="E145" s="55"/>
      <c r="G145" s="55"/>
      <c r="H145" s="55"/>
      <c r="I145" s="50"/>
      <c r="J145" s="50"/>
      <c r="K145" s="56"/>
    </row>
    <row r="146" spans="1:11" ht="15" customHeight="1">
      <c r="A146" s="55"/>
      <c r="C146" s="55"/>
      <c r="D146" s="55"/>
      <c r="E146" s="55"/>
      <c r="G146" s="55"/>
      <c r="H146" s="55"/>
      <c r="I146" s="50"/>
      <c r="J146" s="50"/>
      <c r="K146" s="56"/>
    </row>
    <row r="147" spans="1:11" ht="15" customHeight="1">
      <c r="A147" s="55"/>
      <c r="C147" s="55"/>
      <c r="D147" s="55"/>
      <c r="E147" s="55"/>
      <c r="G147" s="55"/>
      <c r="H147" s="55"/>
      <c r="I147" s="50"/>
      <c r="J147" s="50"/>
      <c r="K147" s="56"/>
    </row>
    <row r="148" spans="1:11" ht="15" customHeight="1">
      <c r="A148" s="55"/>
      <c r="C148" s="55"/>
      <c r="D148" s="55"/>
      <c r="E148" s="55"/>
      <c r="G148" s="55"/>
      <c r="H148" s="55"/>
      <c r="I148" s="50"/>
      <c r="J148" s="50"/>
      <c r="K148" s="56"/>
    </row>
    <row r="149" spans="1:11" ht="15" customHeight="1">
      <c r="A149" s="55"/>
      <c r="C149" s="55"/>
      <c r="D149" s="55"/>
      <c r="E149" s="55"/>
      <c r="G149" s="55"/>
      <c r="H149" s="55"/>
      <c r="I149" s="50"/>
      <c r="J149" s="50"/>
      <c r="K149" s="56"/>
    </row>
    <row r="150" spans="1:11" ht="15" customHeight="1">
      <c r="A150" s="55"/>
      <c r="C150" s="55"/>
      <c r="D150" s="55"/>
      <c r="E150" s="55"/>
      <c r="G150" s="55"/>
      <c r="H150" s="55"/>
      <c r="I150" s="50"/>
      <c r="J150" s="50"/>
      <c r="K150" s="56"/>
    </row>
    <row r="151" spans="1:11" ht="15" customHeight="1">
      <c r="A151" s="55"/>
      <c r="C151" s="55"/>
      <c r="D151" s="55"/>
      <c r="E151" s="55"/>
      <c r="G151" s="55"/>
      <c r="H151" s="55"/>
      <c r="I151" s="50"/>
      <c r="J151" s="50"/>
      <c r="K151" s="56"/>
    </row>
    <row r="152" spans="1:11" ht="15" customHeight="1">
      <c r="A152" s="55"/>
      <c r="C152" s="55"/>
      <c r="D152" s="55"/>
      <c r="E152" s="55"/>
      <c r="G152" s="55"/>
      <c r="H152" s="55"/>
      <c r="I152" s="50"/>
      <c r="J152" s="50"/>
      <c r="K152" s="56"/>
    </row>
    <row r="153" spans="1:11" ht="15" customHeight="1">
      <c r="A153" s="55"/>
      <c r="C153" s="55"/>
      <c r="D153" s="55"/>
      <c r="E153" s="55"/>
      <c r="G153" s="55"/>
      <c r="H153" s="55"/>
      <c r="I153" s="50"/>
      <c r="J153" s="50"/>
      <c r="K153" s="56"/>
    </row>
    <row r="154" spans="1:11" ht="15" customHeight="1">
      <c r="A154" s="55"/>
      <c r="C154" s="55"/>
      <c r="D154" s="55"/>
      <c r="E154" s="55"/>
      <c r="G154" s="55"/>
      <c r="H154" s="55"/>
      <c r="I154" s="50"/>
      <c r="J154" s="50"/>
      <c r="K154" s="56"/>
    </row>
    <row r="155" spans="1:11" ht="15" customHeight="1">
      <c r="A155" s="55"/>
      <c r="C155" s="55"/>
      <c r="D155" s="55"/>
      <c r="E155" s="55"/>
      <c r="G155" s="55"/>
      <c r="H155" s="55"/>
      <c r="I155" s="50"/>
      <c r="J155" s="50"/>
      <c r="K155" s="56"/>
    </row>
    <row r="156" spans="1:11" ht="15" customHeight="1">
      <c r="A156" s="55"/>
      <c r="C156" s="55"/>
      <c r="D156" s="55"/>
      <c r="E156" s="55"/>
      <c r="G156" s="55"/>
      <c r="H156" s="55"/>
      <c r="I156" s="50"/>
      <c r="J156" s="50"/>
      <c r="K156" s="56"/>
    </row>
    <row r="157" spans="1:11" ht="15" customHeight="1">
      <c r="A157" s="55"/>
      <c r="C157" s="55"/>
      <c r="D157" s="55"/>
      <c r="E157" s="55"/>
      <c r="G157" s="55"/>
      <c r="H157" s="55"/>
      <c r="I157" s="50"/>
      <c r="J157" s="50"/>
      <c r="K157" s="56"/>
    </row>
    <row r="158" spans="1:11" ht="15" customHeight="1">
      <c r="A158" s="55"/>
      <c r="C158" s="55"/>
      <c r="D158" s="55"/>
      <c r="E158" s="55"/>
      <c r="G158" s="55"/>
      <c r="H158" s="55"/>
      <c r="I158" s="50"/>
      <c r="J158" s="50"/>
      <c r="K158" s="56"/>
    </row>
    <row r="159" spans="1:11" ht="15" customHeight="1">
      <c r="A159" s="55"/>
      <c r="C159" s="57"/>
      <c r="D159" s="57"/>
      <c r="E159" s="57"/>
      <c r="G159" s="57"/>
      <c r="H159" s="57"/>
      <c r="K159" s="56"/>
    </row>
    <row r="160" spans="1:11" ht="15" customHeight="1">
      <c r="A160" s="55"/>
      <c r="C160" s="57"/>
      <c r="D160" s="57"/>
      <c r="E160" s="57"/>
      <c r="G160" s="57"/>
      <c r="H160" s="57"/>
      <c r="K160" s="56"/>
    </row>
    <row r="161" spans="1:11" ht="15" customHeight="1">
      <c r="A161" s="55"/>
      <c r="C161" s="57"/>
      <c r="D161" s="57"/>
      <c r="E161" s="57"/>
      <c r="G161" s="57"/>
      <c r="H161" s="57"/>
      <c r="K161" s="56"/>
    </row>
    <row r="162" spans="1:11" ht="15" customHeight="1">
      <c r="A162" s="55"/>
      <c r="C162" s="57"/>
      <c r="D162" s="57"/>
      <c r="E162" s="57"/>
      <c r="G162" s="57"/>
      <c r="H162" s="57"/>
      <c r="K162" s="56"/>
    </row>
    <row r="163" spans="1:11" ht="15" customHeight="1">
      <c r="A163" s="55"/>
      <c r="C163" s="57"/>
      <c r="D163" s="57"/>
      <c r="E163" s="57"/>
      <c r="G163" s="57"/>
      <c r="H163" s="57"/>
      <c r="I163" s="56"/>
      <c r="J163" s="56"/>
      <c r="K163" s="56"/>
    </row>
    <row r="164" spans="1:11" ht="15" customHeight="1">
      <c r="A164" s="55"/>
      <c r="C164" s="57"/>
      <c r="D164" s="57"/>
      <c r="E164" s="57"/>
      <c r="G164" s="57"/>
      <c r="H164" s="57"/>
      <c r="I164" s="56"/>
      <c r="J164" s="56"/>
      <c r="K164" s="56"/>
    </row>
    <row r="165" spans="1:11" ht="15" customHeight="1">
      <c r="A165" s="55"/>
      <c r="C165" s="57"/>
      <c r="D165" s="57"/>
      <c r="E165" s="57"/>
      <c r="G165" s="57"/>
      <c r="H165" s="57"/>
      <c r="I165" s="56"/>
      <c r="J165" s="56"/>
      <c r="K165" s="56"/>
    </row>
    <row r="166" spans="1:11" ht="15" customHeight="1">
      <c r="A166" s="55"/>
      <c r="C166" s="57"/>
      <c r="D166" s="57"/>
      <c r="E166" s="57"/>
      <c r="G166" s="57"/>
      <c r="H166" s="57"/>
      <c r="I166" s="56"/>
      <c r="J166" s="56"/>
      <c r="K166" s="56"/>
    </row>
    <row r="167" spans="1:11" ht="15" customHeight="1">
      <c r="A167" s="55"/>
      <c r="C167" s="57"/>
      <c r="D167" s="57"/>
      <c r="E167" s="57"/>
      <c r="G167" s="57"/>
      <c r="H167" s="57"/>
      <c r="I167" s="56"/>
      <c r="J167" s="56"/>
      <c r="K167" s="56"/>
    </row>
    <row r="168" spans="1:11" ht="15" customHeight="1">
      <c r="A168" s="57"/>
      <c r="C168" s="57"/>
      <c r="D168" s="57"/>
      <c r="E168" s="57"/>
      <c r="G168" s="57"/>
      <c r="H168" s="57"/>
      <c r="I168" s="56"/>
      <c r="J168" s="56"/>
      <c r="K168" s="56"/>
    </row>
    <row r="169" spans="1:11" ht="15" customHeight="1">
      <c r="A169" s="57"/>
      <c r="C169" s="57"/>
      <c r="D169" s="57"/>
      <c r="E169" s="57"/>
      <c r="G169" s="57"/>
      <c r="H169" s="57"/>
      <c r="I169" s="56"/>
      <c r="J169" s="56"/>
      <c r="K169" s="56"/>
    </row>
    <row r="170" spans="1:11" ht="15" customHeight="1">
      <c r="A170" s="57"/>
      <c r="C170" s="57"/>
      <c r="D170" s="57"/>
      <c r="E170" s="57"/>
      <c r="G170" s="57"/>
      <c r="H170" s="57"/>
      <c r="I170" s="56"/>
      <c r="J170" s="56"/>
      <c r="K170" s="56"/>
    </row>
    <row r="171" spans="1:11" ht="15" customHeight="1">
      <c r="A171" s="57"/>
      <c r="C171" s="57"/>
      <c r="D171" s="57"/>
      <c r="E171" s="57"/>
      <c r="G171" s="57"/>
      <c r="H171" s="57"/>
      <c r="I171" s="56"/>
      <c r="J171" s="56"/>
      <c r="K171" s="56"/>
    </row>
    <row r="172" spans="1:11" ht="15" customHeight="1">
      <c r="A172" s="57"/>
      <c r="C172" s="57"/>
      <c r="D172" s="57"/>
      <c r="E172" s="57"/>
      <c r="G172" s="57"/>
      <c r="H172" s="57"/>
      <c r="I172" s="56"/>
      <c r="J172" s="56"/>
      <c r="K172" s="56"/>
    </row>
    <row r="173" spans="1:11" ht="15" customHeight="1">
      <c r="A173" s="57"/>
      <c r="C173" s="57"/>
      <c r="D173" s="57"/>
      <c r="E173" s="57"/>
      <c r="G173" s="57"/>
      <c r="H173" s="57"/>
      <c r="I173" s="56"/>
      <c r="J173" s="56"/>
      <c r="K173" s="56"/>
    </row>
    <row r="174" spans="1:11" ht="15" customHeight="1">
      <c r="A174" s="57"/>
      <c r="C174" s="57"/>
      <c r="D174" s="57"/>
      <c r="E174" s="57"/>
      <c r="G174" s="57"/>
      <c r="H174" s="57"/>
      <c r="I174" s="56"/>
      <c r="J174" s="56"/>
      <c r="K174" s="56"/>
    </row>
    <row r="175" spans="1:11" ht="15" customHeight="1">
      <c r="A175" s="57"/>
      <c r="C175" s="57"/>
      <c r="D175" s="57"/>
      <c r="E175" s="57"/>
      <c r="G175" s="57"/>
      <c r="H175" s="57"/>
      <c r="I175" s="56"/>
      <c r="J175" s="56"/>
      <c r="K175" s="56"/>
    </row>
    <row r="176" spans="1:11" ht="15" customHeight="1">
      <c r="A176" s="57"/>
      <c r="C176" s="57"/>
      <c r="D176" s="57"/>
      <c r="E176" s="57"/>
      <c r="G176" s="57"/>
      <c r="H176" s="57"/>
      <c r="I176" s="56"/>
      <c r="J176" s="56"/>
      <c r="K176" s="56"/>
    </row>
    <row r="177" spans="1:11" ht="15" customHeight="1">
      <c r="A177" s="57"/>
      <c r="C177" s="57"/>
      <c r="D177" s="57"/>
      <c r="E177" s="57"/>
      <c r="G177" s="57"/>
      <c r="H177" s="57"/>
      <c r="I177" s="56"/>
      <c r="J177" s="56"/>
      <c r="K177" s="56"/>
    </row>
    <row r="178" spans="1:11" ht="15" customHeight="1">
      <c r="A178" s="57"/>
      <c r="C178" s="57"/>
      <c r="D178" s="57"/>
      <c r="E178" s="57"/>
      <c r="G178" s="57"/>
      <c r="H178" s="57"/>
      <c r="I178" s="56"/>
      <c r="J178" s="56"/>
      <c r="K178" s="56"/>
    </row>
    <row r="179" spans="1:11" ht="15" customHeight="1">
      <c r="A179" s="57"/>
      <c r="C179" s="57"/>
      <c r="D179" s="57"/>
      <c r="E179" s="57"/>
      <c r="G179" s="57"/>
      <c r="H179" s="57"/>
      <c r="I179" s="56"/>
      <c r="J179" s="56"/>
      <c r="K179" s="56"/>
    </row>
    <row r="180" spans="1:11" ht="15" customHeight="1">
      <c r="A180" s="57"/>
      <c r="C180" s="57"/>
      <c r="D180" s="57"/>
      <c r="E180" s="57"/>
      <c r="G180" s="57"/>
      <c r="H180" s="57"/>
      <c r="I180" s="56"/>
      <c r="J180" s="56"/>
      <c r="K180" s="56"/>
    </row>
    <row r="181" spans="1:11" ht="15" customHeight="1">
      <c r="A181" s="57"/>
      <c r="C181" s="57"/>
      <c r="D181" s="57"/>
      <c r="E181" s="57"/>
      <c r="G181" s="57"/>
      <c r="H181" s="57"/>
      <c r="I181" s="56"/>
      <c r="J181" s="56"/>
      <c r="K181" s="56"/>
    </row>
    <row r="182" spans="1:11" ht="15" customHeight="1">
      <c r="A182" s="57"/>
      <c r="C182" s="57"/>
      <c r="D182" s="57"/>
      <c r="E182" s="57"/>
      <c r="G182" s="57"/>
      <c r="H182" s="57"/>
      <c r="I182" s="56"/>
      <c r="J182" s="56"/>
      <c r="K182" s="56"/>
    </row>
    <row r="183" spans="1:11" ht="15" customHeight="1">
      <c r="A183" s="57"/>
      <c r="C183" s="57"/>
      <c r="D183" s="57"/>
      <c r="E183" s="57"/>
      <c r="G183" s="57"/>
      <c r="H183" s="57"/>
      <c r="I183" s="56"/>
      <c r="J183" s="56"/>
      <c r="K183" s="56"/>
    </row>
    <row r="184" spans="1:11" ht="15" customHeight="1">
      <c r="A184" s="57"/>
      <c r="C184" s="57"/>
      <c r="D184" s="57"/>
      <c r="E184" s="57"/>
      <c r="G184" s="57"/>
      <c r="H184" s="57"/>
      <c r="I184" s="56"/>
      <c r="J184" s="56"/>
      <c r="K184" s="56"/>
    </row>
    <row r="185" spans="1:11" ht="15" customHeight="1">
      <c r="A185" s="57"/>
      <c r="C185" s="57"/>
      <c r="D185" s="57"/>
      <c r="E185" s="57"/>
      <c r="G185" s="57"/>
      <c r="H185" s="57"/>
      <c r="I185" s="56"/>
      <c r="J185" s="56"/>
      <c r="K185" s="56"/>
    </row>
    <row r="186" spans="1:11" ht="15" customHeight="1">
      <c r="A186" s="57"/>
      <c r="C186" s="57"/>
      <c r="D186" s="57"/>
      <c r="E186" s="57"/>
      <c r="G186" s="57"/>
      <c r="H186" s="57"/>
      <c r="I186" s="56"/>
      <c r="J186" s="56"/>
      <c r="K186" s="56"/>
    </row>
    <row r="187" spans="1:11" ht="15" customHeight="1">
      <c r="A187" s="57"/>
      <c r="C187" s="57"/>
      <c r="D187" s="57"/>
      <c r="E187" s="57"/>
      <c r="G187" s="57"/>
      <c r="H187" s="57"/>
      <c r="I187" s="56"/>
      <c r="J187" s="56"/>
      <c r="K187" s="56"/>
    </row>
    <row r="188" spans="1:11" ht="15" customHeight="1">
      <c r="A188" s="57"/>
      <c r="C188" s="57"/>
      <c r="D188" s="57"/>
      <c r="E188" s="57"/>
      <c r="G188" s="57"/>
      <c r="H188" s="57"/>
      <c r="I188" s="56"/>
      <c r="J188" s="56"/>
      <c r="K188" s="56"/>
    </row>
    <row r="189" spans="1:11" ht="15" customHeight="1">
      <c r="A189" s="57"/>
      <c r="C189" s="57"/>
      <c r="D189" s="57"/>
      <c r="E189" s="57"/>
      <c r="G189" s="57"/>
      <c r="H189" s="57"/>
      <c r="I189" s="56"/>
      <c r="J189" s="56"/>
      <c r="K189" s="56"/>
    </row>
    <row r="190" spans="1:11" ht="15" customHeight="1">
      <c r="A190" s="57"/>
      <c r="C190" s="57"/>
      <c r="D190" s="57"/>
      <c r="E190" s="57"/>
      <c r="G190" s="57"/>
      <c r="H190" s="57"/>
      <c r="I190" s="56"/>
      <c r="J190" s="56"/>
      <c r="K190" s="56"/>
    </row>
    <row r="191" spans="1:11" ht="15" customHeight="1">
      <c r="A191" s="57"/>
      <c r="C191" s="57"/>
      <c r="D191" s="57"/>
      <c r="E191" s="57"/>
      <c r="G191" s="57"/>
      <c r="H191" s="57"/>
      <c r="I191" s="56"/>
      <c r="J191" s="56"/>
      <c r="K191" s="56"/>
    </row>
    <row r="192" spans="1:11" ht="15" customHeight="1">
      <c r="A192" s="57"/>
      <c r="C192" s="57"/>
      <c r="D192" s="57"/>
      <c r="E192" s="57"/>
      <c r="G192" s="57"/>
      <c r="H192" s="57"/>
      <c r="I192" s="56"/>
      <c r="J192" s="56"/>
      <c r="K192" s="56"/>
    </row>
    <row r="193" spans="1:11" ht="15" customHeight="1">
      <c r="A193" s="57"/>
      <c r="C193" s="57"/>
      <c r="D193" s="57"/>
      <c r="E193" s="57"/>
      <c r="G193" s="57"/>
      <c r="H193" s="57"/>
      <c r="I193" s="56"/>
      <c r="J193" s="56"/>
      <c r="K193" s="56"/>
    </row>
    <row r="194" spans="1:11" ht="15" customHeight="1">
      <c r="A194" s="57"/>
      <c r="C194" s="57"/>
      <c r="D194" s="57"/>
      <c r="E194" s="57"/>
      <c r="G194" s="57"/>
      <c r="H194" s="57"/>
      <c r="I194" s="56"/>
      <c r="J194" s="56"/>
      <c r="K194" s="56"/>
    </row>
    <row r="195" spans="1:11" ht="15" customHeight="1">
      <c r="A195" s="57"/>
      <c r="C195" s="57"/>
      <c r="D195" s="57"/>
      <c r="E195" s="57"/>
      <c r="G195" s="57"/>
      <c r="H195" s="57"/>
      <c r="I195" s="56"/>
      <c r="J195" s="56"/>
      <c r="K195" s="56"/>
    </row>
    <row r="196" spans="1:11" ht="15" customHeight="1">
      <c r="A196" s="57"/>
      <c r="C196" s="57"/>
      <c r="D196" s="57"/>
      <c r="E196" s="57"/>
      <c r="G196" s="57"/>
      <c r="H196" s="57"/>
      <c r="I196" s="56"/>
      <c r="J196" s="56"/>
      <c r="K196" s="56"/>
    </row>
    <row r="197" spans="1:11" ht="15" customHeight="1">
      <c r="A197" s="57"/>
      <c r="C197" s="57"/>
      <c r="D197" s="57"/>
      <c r="E197" s="57"/>
      <c r="G197" s="57"/>
      <c r="H197" s="57"/>
      <c r="I197" s="56"/>
      <c r="J197" s="56"/>
      <c r="K197" s="56"/>
    </row>
    <row r="198" spans="1:11" ht="15" customHeight="1">
      <c r="A198" s="57"/>
      <c r="C198" s="57"/>
      <c r="D198" s="57"/>
      <c r="E198" s="57"/>
      <c r="G198" s="57"/>
      <c r="H198" s="57"/>
      <c r="I198" s="56"/>
      <c r="J198" s="56"/>
      <c r="K198" s="56"/>
    </row>
    <row r="199" spans="1:11" ht="15" customHeight="1">
      <c r="A199" s="57"/>
      <c r="C199" s="57"/>
      <c r="D199" s="57"/>
      <c r="E199" s="57"/>
      <c r="G199" s="57"/>
      <c r="H199" s="57"/>
      <c r="I199" s="56"/>
      <c r="J199" s="56"/>
      <c r="K199" s="56"/>
    </row>
    <row r="200" spans="1:11" ht="15" customHeight="1">
      <c r="A200" s="57"/>
      <c r="C200" s="57"/>
      <c r="D200" s="57"/>
      <c r="E200" s="57"/>
      <c r="G200" s="57"/>
      <c r="H200" s="57"/>
      <c r="I200" s="56"/>
      <c r="J200" s="56"/>
      <c r="K200" s="56"/>
    </row>
    <row r="201" spans="1:11" ht="15" customHeight="1">
      <c r="A201" s="57"/>
      <c r="C201" s="57"/>
      <c r="D201" s="57"/>
      <c r="E201" s="57"/>
      <c r="G201" s="57"/>
      <c r="H201" s="57"/>
      <c r="I201" s="56"/>
      <c r="J201" s="56"/>
      <c r="K201" s="56"/>
    </row>
    <row r="202" spans="1:11" ht="15" customHeight="1">
      <c r="A202" s="57"/>
      <c r="C202" s="57"/>
      <c r="D202" s="57"/>
      <c r="E202" s="57"/>
      <c r="G202" s="57"/>
      <c r="H202" s="57"/>
      <c r="I202" s="56"/>
      <c r="J202" s="56"/>
      <c r="K202" s="56"/>
    </row>
    <row r="203" spans="1:11" ht="15" customHeight="1">
      <c r="A203" s="57"/>
      <c r="C203" s="57"/>
      <c r="D203" s="57"/>
      <c r="E203" s="57"/>
      <c r="G203" s="57"/>
      <c r="H203" s="57"/>
      <c r="I203" s="56"/>
      <c r="J203" s="56"/>
      <c r="K203" s="56"/>
    </row>
    <row r="204" spans="1:11" ht="15" customHeight="1">
      <c r="A204" s="57"/>
      <c r="C204" s="57"/>
      <c r="D204" s="57"/>
      <c r="E204" s="57"/>
      <c r="G204" s="57"/>
      <c r="H204" s="57"/>
      <c r="I204" s="56"/>
      <c r="J204" s="56"/>
      <c r="K204" s="56"/>
    </row>
    <row r="205" spans="1:11" ht="15" customHeight="1">
      <c r="A205" s="57"/>
      <c r="C205" s="57"/>
      <c r="D205" s="57"/>
      <c r="E205" s="57"/>
      <c r="G205" s="57"/>
      <c r="H205" s="57"/>
      <c r="I205" s="56"/>
      <c r="J205" s="56"/>
      <c r="K205" s="56"/>
    </row>
    <row r="206" spans="1:11" ht="15" customHeight="1">
      <c r="A206" s="57"/>
      <c r="C206" s="57"/>
      <c r="D206" s="57"/>
      <c r="E206" s="57"/>
      <c r="G206" s="57"/>
      <c r="H206" s="57"/>
      <c r="I206" s="56"/>
      <c r="J206" s="56"/>
      <c r="K206" s="56"/>
    </row>
    <row r="207" spans="1:11" ht="15" customHeight="1">
      <c r="A207" s="57"/>
      <c r="C207" s="57"/>
      <c r="D207" s="57"/>
      <c r="E207" s="57"/>
      <c r="G207" s="57"/>
      <c r="H207" s="57"/>
      <c r="I207" s="56"/>
      <c r="J207" s="56"/>
      <c r="K207" s="56"/>
    </row>
    <row r="208" spans="1:11" ht="15" customHeight="1">
      <c r="A208" s="57"/>
      <c r="C208" s="57"/>
      <c r="D208" s="57"/>
      <c r="E208" s="57"/>
      <c r="G208" s="57"/>
      <c r="H208" s="57"/>
      <c r="I208" s="56"/>
      <c r="J208" s="56"/>
      <c r="K208" s="56"/>
    </row>
    <row r="209" spans="1:11" ht="15" customHeight="1">
      <c r="A209" s="57"/>
      <c r="C209" s="57"/>
      <c r="D209" s="57"/>
      <c r="E209" s="57"/>
      <c r="G209" s="57"/>
      <c r="H209" s="57"/>
      <c r="I209" s="56"/>
      <c r="J209" s="56"/>
      <c r="K209" s="56"/>
    </row>
    <row r="210" spans="1:11" ht="15" customHeight="1">
      <c r="A210" s="57"/>
      <c r="C210" s="57"/>
      <c r="D210" s="57"/>
      <c r="E210" s="57"/>
      <c r="G210" s="57"/>
      <c r="H210" s="57"/>
      <c r="I210" s="56"/>
      <c r="J210" s="56"/>
      <c r="K210" s="56"/>
    </row>
    <row r="211" spans="1:11" ht="15" customHeight="1">
      <c r="A211" s="57"/>
      <c r="C211" s="57"/>
      <c r="D211" s="57"/>
      <c r="E211" s="57"/>
      <c r="G211" s="57"/>
      <c r="H211" s="57"/>
      <c r="I211" s="56"/>
      <c r="J211" s="56"/>
      <c r="K211" s="56"/>
    </row>
    <row r="212" spans="1:11" ht="15" customHeight="1">
      <c r="A212" s="57"/>
      <c r="C212" s="57"/>
      <c r="D212" s="57"/>
      <c r="E212" s="57"/>
      <c r="G212" s="57"/>
      <c r="H212" s="57"/>
      <c r="I212" s="56"/>
      <c r="J212" s="56"/>
      <c r="K212" s="56"/>
    </row>
    <row r="213" spans="1:11" ht="15" customHeight="1">
      <c r="A213" s="57"/>
      <c r="C213" s="57"/>
      <c r="D213" s="57"/>
      <c r="E213" s="57"/>
      <c r="G213" s="57"/>
      <c r="H213" s="57"/>
      <c r="I213" s="56"/>
      <c r="J213" s="56"/>
      <c r="K213" s="56"/>
    </row>
    <row r="214" spans="1:11" ht="15" customHeight="1">
      <c r="A214" s="57"/>
      <c r="C214" s="57"/>
      <c r="D214" s="57"/>
      <c r="E214" s="57"/>
      <c r="G214" s="57"/>
      <c r="H214" s="57"/>
      <c r="I214" s="56"/>
      <c r="J214" s="56"/>
      <c r="K214" s="56"/>
    </row>
    <row r="215" spans="1:11" ht="15" customHeight="1">
      <c r="A215" s="57"/>
      <c r="C215" s="57"/>
      <c r="D215" s="57"/>
      <c r="E215" s="57"/>
      <c r="G215" s="57"/>
      <c r="H215" s="57"/>
      <c r="I215" s="56"/>
      <c r="J215" s="56"/>
      <c r="K215" s="56"/>
    </row>
    <row r="216" spans="1:11" ht="15" customHeight="1">
      <c r="A216" s="57"/>
      <c r="C216" s="57"/>
      <c r="D216" s="57"/>
      <c r="E216" s="57"/>
      <c r="G216" s="57"/>
      <c r="H216" s="57"/>
      <c r="I216" s="56"/>
      <c r="J216" s="56"/>
      <c r="K216" s="56"/>
    </row>
    <row r="217" spans="1:11" ht="15" customHeight="1">
      <c r="A217" s="57"/>
      <c r="C217" s="57"/>
      <c r="D217" s="57"/>
      <c r="E217" s="57"/>
      <c r="G217" s="57"/>
      <c r="H217" s="57"/>
      <c r="I217" s="56"/>
      <c r="J217" s="56"/>
      <c r="K217" s="56"/>
    </row>
    <row r="218" spans="1:11" ht="15" customHeight="1">
      <c r="A218" s="57"/>
      <c r="C218" s="57"/>
      <c r="D218" s="57"/>
      <c r="E218" s="57"/>
      <c r="G218" s="57"/>
      <c r="H218" s="57"/>
      <c r="I218" s="56"/>
      <c r="J218" s="56"/>
      <c r="K218" s="56"/>
    </row>
    <row r="219" spans="1:11" ht="15" customHeight="1">
      <c r="A219" s="57"/>
      <c r="C219" s="57"/>
      <c r="D219" s="57"/>
      <c r="E219" s="57"/>
      <c r="G219" s="57"/>
      <c r="H219" s="57"/>
      <c r="I219" s="56"/>
      <c r="J219" s="56"/>
      <c r="K219" s="56"/>
    </row>
    <row r="220" spans="1:11" ht="15" customHeight="1">
      <c r="A220" s="57"/>
      <c r="C220" s="57"/>
      <c r="D220" s="57"/>
      <c r="E220" s="57"/>
      <c r="G220" s="57"/>
      <c r="H220" s="57"/>
      <c r="I220" s="56"/>
      <c r="J220" s="56"/>
      <c r="K220" s="56"/>
    </row>
    <row r="221" spans="1:11" ht="15" customHeight="1">
      <c r="A221" s="57"/>
      <c r="C221" s="57"/>
      <c r="D221" s="57"/>
      <c r="E221" s="57"/>
      <c r="G221" s="57"/>
      <c r="H221" s="57"/>
      <c r="I221" s="56"/>
      <c r="J221" s="56"/>
      <c r="K221" s="56"/>
    </row>
    <row r="222" spans="1:11" ht="15" customHeight="1">
      <c r="A222" s="57"/>
      <c r="C222" s="57"/>
      <c r="D222" s="57"/>
      <c r="E222" s="57"/>
      <c r="G222" s="57"/>
      <c r="H222" s="57"/>
      <c r="I222" s="56"/>
      <c r="J222" s="56"/>
      <c r="K222" s="56"/>
    </row>
    <row r="223" spans="1:11" ht="15" customHeight="1">
      <c r="A223" s="57"/>
      <c r="C223" s="57"/>
      <c r="D223" s="57"/>
      <c r="E223" s="57"/>
      <c r="G223" s="57"/>
      <c r="H223" s="57"/>
      <c r="I223" s="56"/>
      <c r="J223" s="56"/>
      <c r="K223" s="56"/>
    </row>
    <row r="224" spans="1:11" ht="15" customHeight="1">
      <c r="A224" s="57"/>
      <c r="C224" s="57"/>
      <c r="D224" s="57"/>
      <c r="E224" s="57"/>
      <c r="G224" s="57"/>
      <c r="H224" s="57"/>
      <c r="I224" s="56"/>
      <c r="J224" s="56"/>
      <c r="K224" s="56"/>
    </row>
    <row r="225" spans="1:11" ht="15" customHeight="1">
      <c r="A225" s="57"/>
      <c r="C225" s="57"/>
      <c r="D225" s="57"/>
      <c r="E225" s="57"/>
      <c r="G225" s="57"/>
      <c r="H225" s="57"/>
      <c r="I225" s="56"/>
      <c r="J225" s="56"/>
      <c r="K225" s="56"/>
    </row>
    <row r="226" spans="1:11" ht="15" customHeight="1">
      <c r="A226" s="57"/>
      <c r="C226" s="57"/>
      <c r="D226" s="57"/>
      <c r="E226" s="57"/>
      <c r="G226" s="57"/>
      <c r="H226" s="57"/>
      <c r="I226" s="56"/>
      <c r="J226" s="56"/>
      <c r="K226" s="56"/>
    </row>
    <row r="227" spans="1:11" ht="15" customHeight="1">
      <c r="A227" s="57"/>
      <c r="C227" s="57"/>
      <c r="D227" s="57"/>
      <c r="E227" s="57"/>
      <c r="G227" s="57"/>
      <c r="H227" s="57"/>
      <c r="I227" s="56"/>
      <c r="J227" s="56"/>
      <c r="K227" s="56"/>
    </row>
    <row r="228" spans="1:11" ht="15" customHeight="1">
      <c r="A228" s="57"/>
      <c r="C228" s="57"/>
      <c r="D228" s="57"/>
      <c r="E228" s="57"/>
      <c r="G228" s="57"/>
      <c r="H228" s="57"/>
      <c r="I228" s="56"/>
      <c r="J228" s="56"/>
      <c r="K228" s="56"/>
    </row>
    <row r="229" spans="1:11" ht="15" customHeight="1">
      <c r="A229" s="57"/>
      <c r="C229" s="57"/>
      <c r="D229" s="57"/>
      <c r="E229" s="57"/>
      <c r="G229" s="57"/>
      <c r="H229" s="57"/>
      <c r="I229" s="56"/>
      <c r="J229" s="56"/>
      <c r="K229" s="56"/>
    </row>
    <row r="230" spans="1:11" ht="15" customHeight="1">
      <c r="A230" s="57"/>
      <c r="C230" s="57"/>
      <c r="D230" s="57"/>
      <c r="E230" s="57"/>
      <c r="G230" s="57"/>
      <c r="H230" s="57"/>
      <c r="I230" s="56"/>
      <c r="J230" s="56"/>
      <c r="K230" s="56"/>
    </row>
    <row r="231" spans="1:11" ht="15" customHeight="1">
      <c r="A231" s="57"/>
      <c r="C231" s="57"/>
      <c r="D231" s="57"/>
      <c r="E231" s="57"/>
      <c r="G231" s="57"/>
      <c r="H231" s="57"/>
      <c r="I231" s="56"/>
      <c r="J231" s="56"/>
      <c r="K231" s="56"/>
    </row>
    <row r="232" spans="1:11" ht="15" customHeight="1">
      <c r="A232" s="57"/>
      <c r="C232" s="57"/>
      <c r="D232" s="57"/>
      <c r="E232" s="57"/>
      <c r="G232" s="57"/>
      <c r="H232" s="57"/>
      <c r="I232" s="56"/>
      <c r="J232" s="56"/>
      <c r="K232" s="56"/>
    </row>
    <row r="233" spans="1:11" ht="15" customHeight="1">
      <c r="A233" s="57"/>
      <c r="C233" s="57"/>
      <c r="D233" s="57"/>
      <c r="E233" s="57"/>
      <c r="G233" s="57"/>
      <c r="H233" s="57"/>
      <c r="I233" s="56"/>
      <c r="J233" s="56"/>
      <c r="K233" s="56"/>
    </row>
    <row r="234" spans="1:11" ht="15" customHeight="1">
      <c r="A234" s="57"/>
      <c r="C234" s="57"/>
      <c r="D234" s="57"/>
      <c r="E234" s="57"/>
      <c r="G234" s="57"/>
      <c r="H234" s="57"/>
      <c r="I234" s="56"/>
      <c r="J234" s="56"/>
      <c r="K234" s="56"/>
    </row>
    <row r="235" spans="1:11" ht="15" customHeight="1">
      <c r="A235" s="57"/>
      <c r="C235" s="57"/>
      <c r="D235" s="57"/>
      <c r="E235" s="57"/>
      <c r="G235" s="57"/>
      <c r="H235" s="57"/>
      <c r="I235" s="56"/>
      <c r="J235" s="56"/>
      <c r="K235" s="56"/>
    </row>
    <row r="236" spans="1:11" ht="15" customHeight="1">
      <c r="A236" s="57"/>
      <c r="C236" s="57"/>
      <c r="D236" s="57"/>
      <c r="E236" s="57"/>
      <c r="G236" s="57"/>
      <c r="H236" s="57"/>
      <c r="I236" s="56"/>
      <c r="J236" s="56"/>
      <c r="K236" s="56"/>
    </row>
    <row r="237" spans="1:11" ht="15" customHeight="1">
      <c r="A237" s="57"/>
      <c r="C237" s="57"/>
      <c r="D237" s="57"/>
      <c r="E237" s="57"/>
      <c r="G237" s="57"/>
      <c r="H237" s="57"/>
      <c r="I237" s="56"/>
      <c r="J237" s="56"/>
      <c r="K237" s="56"/>
    </row>
    <row r="238" spans="1:11" ht="15" customHeight="1">
      <c r="A238" s="57"/>
      <c r="C238" s="57"/>
      <c r="D238" s="57"/>
      <c r="E238" s="57"/>
      <c r="G238" s="57"/>
      <c r="H238" s="57"/>
      <c r="I238" s="56"/>
      <c r="J238" s="56"/>
      <c r="K238" s="56"/>
    </row>
    <row r="239" spans="1:11" ht="15" customHeight="1">
      <c r="A239" s="57"/>
      <c r="C239" s="57"/>
      <c r="D239" s="57"/>
      <c r="E239" s="57"/>
      <c r="G239" s="57"/>
      <c r="H239" s="57"/>
      <c r="I239" s="56"/>
      <c r="J239" s="56"/>
      <c r="K239" s="56"/>
    </row>
    <row r="240" spans="1:11" ht="15" customHeight="1">
      <c r="A240" s="57"/>
      <c r="C240" s="57"/>
      <c r="D240" s="57"/>
      <c r="E240" s="57"/>
      <c r="G240" s="57"/>
      <c r="H240" s="57"/>
      <c r="I240" s="56"/>
      <c r="J240" s="56"/>
      <c r="K240" s="56"/>
    </row>
    <row r="241" spans="1:11" ht="15" customHeight="1">
      <c r="A241" s="57"/>
      <c r="C241" s="57"/>
      <c r="D241" s="57"/>
      <c r="E241" s="57"/>
      <c r="G241" s="57"/>
      <c r="H241" s="57"/>
      <c r="I241" s="56"/>
      <c r="J241" s="56"/>
      <c r="K241" s="56"/>
    </row>
    <row r="242" spans="1:11" ht="15" customHeight="1">
      <c r="A242" s="57"/>
      <c r="C242" s="57"/>
      <c r="D242" s="57"/>
      <c r="E242" s="57"/>
      <c r="G242" s="57"/>
      <c r="H242" s="57"/>
      <c r="I242" s="56"/>
      <c r="J242" s="56"/>
      <c r="K242" s="56"/>
    </row>
    <row r="243" spans="1:11" ht="15" customHeight="1">
      <c r="A243" s="57"/>
      <c r="F243" s="56"/>
      <c r="I243" s="56"/>
      <c r="J243" s="56"/>
      <c r="K243" s="56"/>
    </row>
    <row r="244" spans="1:11" ht="15" customHeight="1">
      <c r="A244" s="57"/>
      <c r="F244" s="56"/>
      <c r="I244" s="56"/>
      <c r="J244" s="56"/>
      <c r="K244" s="56"/>
    </row>
    <row r="245" spans="1:11" ht="15" customHeight="1">
      <c r="A245" s="57"/>
      <c r="F245" s="56"/>
      <c r="I245" s="56"/>
      <c r="J245" s="56"/>
      <c r="K245" s="56"/>
    </row>
    <row r="246" spans="1:11" ht="15" customHeight="1">
      <c r="A246" s="57"/>
      <c r="F246" s="56"/>
      <c r="I246" s="56"/>
      <c r="J246" s="56"/>
      <c r="K246" s="56"/>
    </row>
    <row r="247" spans="1:11" ht="15" customHeight="1">
      <c r="A247" s="57"/>
      <c r="F247" s="56"/>
      <c r="I247" s="56"/>
      <c r="J247" s="56"/>
      <c r="K247" s="56"/>
    </row>
    <row r="248" spans="1:11" ht="15" customHeight="1">
      <c r="A248" s="57"/>
      <c r="F248" s="56"/>
      <c r="I248" s="56"/>
      <c r="J248" s="56"/>
      <c r="K248" s="56"/>
    </row>
    <row r="249" spans="1:11" ht="15" customHeight="1">
      <c r="A249" s="57"/>
      <c r="F249" s="56"/>
      <c r="I249" s="56"/>
      <c r="J249" s="56"/>
      <c r="K249" s="56"/>
    </row>
    <row r="250" spans="1:11" ht="15" customHeight="1">
      <c r="A250" s="57"/>
      <c r="F250" s="56"/>
      <c r="I250" s="56"/>
      <c r="J250" s="56"/>
      <c r="K250" s="56"/>
    </row>
    <row r="251" spans="1:11" ht="15" customHeight="1">
      <c r="A251" s="57"/>
      <c r="F251" s="56"/>
      <c r="I251" s="56"/>
      <c r="J251" s="56"/>
      <c r="K251" s="56"/>
    </row>
  </sheetData>
  <mergeCells count="56">
    <mergeCell ref="A80:K80"/>
    <mergeCell ref="A73:K73"/>
    <mergeCell ref="A83:K83"/>
    <mergeCell ref="B40:K40"/>
    <mergeCell ref="A48:K48"/>
    <mergeCell ref="G97:J97"/>
    <mergeCell ref="A42:K42"/>
    <mergeCell ref="A46:K46"/>
    <mergeCell ref="A50:K50"/>
    <mergeCell ref="A56:K56"/>
    <mergeCell ref="H61:I61"/>
    <mergeCell ref="E81:F81"/>
    <mergeCell ref="H72:I72"/>
    <mergeCell ref="A68:K68"/>
    <mergeCell ref="B88:K88"/>
    <mergeCell ref="A90:B90"/>
    <mergeCell ref="A78:K78"/>
    <mergeCell ref="A67:K67"/>
    <mergeCell ref="A82:K82"/>
    <mergeCell ref="A1:K1"/>
    <mergeCell ref="B2:C2"/>
    <mergeCell ref="A5:H5"/>
    <mergeCell ref="A3:H3"/>
    <mergeCell ref="E2:G2"/>
    <mergeCell ref="B4:C4"/>
    <mergeCell ref="E4:F4"/>
    <mergeCell ref="A20:K20"/>
    <mergeCell ref="A19:K19"/>
    <mergeCell ref="A33:K33"/>
    <mergeCell ref="A58:K58"/>
    <mergeCell ref="A77:K77"/>
    <mergeCell ref="H38:I38"/>
    <mergeCell ref="A74:K74"/>
    <mergeCell ref="A27:K27"/>
    <mergeCell ref="A25:K25"/>
    <mergeCell ref="A23:K23"/>
    <mergeCell ref="B99:D99"/>
    <mergeCell ref="B97:D97"/>
    <mergeCell ref="G98:I98"/>
    <mergeCell ref="B98:D98"/>
    <mergeCell ref="A53:K53"/>
    <mergeCell ref="B65:K65"/>
    <mergeCell ref="B63:K63"/>
    <mergeCell ref="H85:I85"/>
    <mergeCell ref="A71:K71"/>
    <mergeCell ref="A30:K30"/>
    <mergeCell ref="A35:K35"/>
    <mergeCell ref="A43:K43"/>
    <mergeCell ref="A76:K76"/>
    <mergeCell ref="B6:K6"/>
    <mergeCell ref="A7:K7"/>
    <mergeCell ref="B8:K8"/>
    <mergeCell ref="B10:K10"/>
    <mergeCell ref="A17:K17"/>
    <mergeCell ref="B14:K14"/>
    <mergeCell ref="B16:K16"/>
  </mergeCells>
  <phoneticPr fontId="4" type="noConversion"/>
  <printOptions horizontalCentered="1"/>
  <pageMargins left="0.19685039370078741" right="0" top="0.59055118110236227" bottom="0" header="0" footer="0"/>
  <pageSetup paperSize="9" scale="70" fitToHeight="7" orientation="landscape" horizontalDpi="300" verticalDpi="300" r:id="rId1"/>
  <headerFooter alignWithMargins="0"/>
  <rowBreaks count="1" manualBreakCount="1">
    <brk id="62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22"/>
  <sheetViews>
    <sheetView tabSelected="1" view="pageBreakPreview" zoomScale="110" zoomScaleNormal="115" zoomScaleSheetLayoutView="110" workbookViewId="0">
      <selection activeCell="E3" sqref="E3"/>
    </sheetView>
  </sheetViews>
  <sheetFormatPr defaultRowHeight="13.2"/>
  <cols>
    <col min="1" max="2" width="12.5546875" customWidth="1"/>
    <col min="3" max="3" width="44.33203125" customWidth="1"/>
    <col min="4" max="4" width="7.88671875" customWidth="1"/>
    <col min="5" max="5" width="10.44140625" bestFit="1" customWidth="1"/>
    <col min="6" max="6" width="13.88671875" customWidth="1"/>
    <col min="7" max="7" width="13.44140625" bestFit="1" customWidth="1"/>
  </cols>
  <sheetData>
    <row r="1" spans="1:7" ht="22.5" customHeight="1">
      <c r="A1" s="342" t="s">
        <v>84</v>
      </c>
      <c r="B1" s="343"/>
      <c r="C1" s="343"/>
      <c r="D1" s="343"/>
      <c r="E1" s="343"/>
      <c r="F1" s="129" t="s">
        <v>40</v>
      </c>
      <c r="G1" s="130">
        <v>45880</v>
      </c>
    </row>
    <row r="2" spans="1:7" ht="40.5" customHeight="1">
      <c r="A2" s="344" t="s">
        <v>97</v>
      </c>
      <c r="B2" s="345"/>
      <c r="C2" s="127" t="s">
        <v>62</v>
      </c>
      <c r="D2" s="116" t="s">
        <v>2</v>
      </c>
      <c r="E2" s="116" t="s">
        <v>63</v>
      </c>
      <c r="F2" s="128" t="s">
        <v>64</v>
      </c>
      <c r="G2" s="114" t="s">
        <v>65</v>
      </c>
    </row>
    <row r="3" spans="1:7" ht="72.75" customHeight="1">
      <c r="A3" s="344" t="s">
        <v>66</v>
      </c>
      <c r="B3" s="345"/>
      <c r="C3" s="253" t="s">
        <v>67</v>
      </c>
      <c r="D3" s="125" t="s">
        <v>12</v>
      </c>
      <c r="E3" s="126">
        <v>45870</v>
      </c>
      <c r="F3" s="126" t="s">
        <v>86</v>
      </c>
      <c r="G3" s="115">
        <f>SUM(G5:G9)</f>
        <v>42.204599999999999</v>
      </c>
    </row>
    <row r="4" spans="1:7">
      <c r="A4" s="116" t="s">
        <v>83</v>
      </c>
      <c r="B4" s="116" t="s">
        <v>68</v>
      </c>
      <c r="C4" s="116" t="s">
        <v>69</v>
      </c>
      <c r="D4" s="116" t="s">
        <v>2</v>
      </c>
      <c r="E4" s="116" t="s">
        <v>70</v>
      </c>
      <c r="F4" s="116" t="s">
        <v>71</v>
      </c>
      <c r="G4" s="116" t="s">
        <v>72</v>
      </c>
    </row>
    <row r="5" spans="1:7" ht="20.25" customHeight="1">
      <c r="A5" s="117" t="s">
        <v>81</v>
      </c>
      <c r="B5" s="117" t="s">
        <v>73</v>
      </c>
      <c r="C5" s="134" t="s">
        <v>74</v>
      </c>
      <c r="D5" s="133" t="s">
        <v>7</v>
      </c>
      <c r="E5" s="131">
        <f>0.3*1</f>
        <v>0.3</v>
      </c>
      <c r="F5" s="145">
        <v>24.08</v>
      </c>
      <c r="G5" s="135">
        <f>E5*F5</f>
        <v>7.2239999999999993</v>
      </c>
    </row>
    <row r="6" spans="1:7" ht="25.8" customHeight="1">
      <c r="A6" s="117" t="s">
        <v>81</v>
      </c>
      <c r="B6" s="117" t="s">
        <v>75</v>
      </c>
      <c r="C6" s="119" t="s">
        <v>152</v>
      </c>
      <c r="D6" s="132" t="s">
        <v>10</v>
      </c>
      <c r="E6" s="120">
        <f>0.3*0.1</f>
        <v>0.03</v>
      </c>
      <c r="F6" s="145">
        <v>71.42</v>
      </c>
      <c r="G6" s="136">
        <f>E6*F6</f>
        <v>2.1425999999999998</v>
      </c>
    </row>
    <row r="7" spans="1:7" ht="39.6" customHeight="1">
      <c r="A7" s="117" t="s">
        <v>81</v>
      </c>
      <c r="B7" s="117" t="s">
        <v>76</v>
      </c>
      <c r="C7" s="119" t="s">
        <v>80</v>
      </c>
      <c r="D7" s="117" t="s">
        <v>10</v>
      </c>
      <c r="E7" s="120">
        <f>0.3*0.1</f>
        <v>0.03</v>
      </c>
      <c r="F7" s="145">
        <v>682.04</v>
      </c>
      <c r="G7" s="137">
        <f>E7*F7</f>
        <v>20.461199999999998</v>
      </c>
    </row>
    <row r="8" spans="1:7" ht="30" customHeight="1">
      <c r="A8" s="117" t="s">
        <v>81</v>
      </c>
      <c r="B8" s="117" t="s">
        <v>150</v>
      </c>
      <c r="C8" s="119" t="s">
        <v>149</v>
      </c>
      <c r="D8" s="117" t="s">
        <v>7</v>
      </c>
      <c r="E8" s="120">
        <f>1*0.12</f>
        <v>0.12</v>
      </c>
      <c r="F8" s="145">
        <v>82.39</v>
      </c>
      <c r="G8" s="137">
        <f>E8*F8</f>
        <v>9.8867999999999991</v>
      </c>
    </row>
    <row r="9" spans="1:7">
      <c r="A9" s="117" t="s">
        <v>81</v>
      </c>
      <c r="B9" s="117" t="s">
        <v>77</v>
      </c>
      <c r="C9" s="119" t="s">
        <v>78</v>
      </c>
      <c r="D9" s="117" t="s">
        <v>10</v>
      </c>
      <c r="E9" s="120">
        <f>E7</f>
        <v>0.03</v>
      </c>
      <c r="F9" s="145">
        <v>83</v>
      </c>
      <c r="G9" s="138">
        <f>E9*F9</f>
        <v>2.4899999999999998</v>
      </c>
    </row>
    <row r="10" spans="1:7">
      <c r="A10" s="118"/>
      <c r="B10" s="118"/>
      <c r="C10" s="122"/>
      <c r="D10" s="123"/>
      <c r="E10" s="120"/>
      <c r="F10" s="121"/>
      <c r="G10" s="124"/>
    </row>
    <row r="11" spans="1:7">
      <c r="A11" s="346"/>
      <c r="B11" s="347"/>
      <c r="C11" s="347"/>
      <c r="D11" s="347"/>
      <c r="E11" s="347"/>
      <c r="F11" s="347"/>
      <c r="G11" s="348"/>
    </row>
    <row r="12" spans="1:7">
      <c r="A12" s="149"/>
      <c r="B12" s="254"/>
      <c r="C12" s="254"/>
      <c r="D12" s="254"/>
      <c r="E12" s="254"/>
      <c r="F12" s="254"/>
      <c r="G12" s="150"/>
    </row>
    <row r="13" spans="1:7">
      <c r="A13" s="149"/>
      <c r="B13" s="254"/>
      <c r="C13" s="254"/>
      <c r="D13" s="254"/>
      <c r="E13" s="254"/>
      <c r="F13" s="254"/>
      <c r="G13" s="150"/>
    </row>
    <row r="14" spans="1:7" ht="26.4">
      <c r="A14" s="149"/>
      <c r="B14" s="254"/>
      <c r="C14" s="151"/>
      <c r="D14" s="254"/>
      <c r="E14" s="254"/>
      <c r="F14" s="254"/>
      <c r="G14" s="255" t="s">
        <v>104</v>
      </c>
    </row>
    <row r="15" spans="1:7">
      <c r="A15" s="149"/>
      <c r="B15" s="254"/>
      <c r="C15" s="256" t="s">
        <v>79</v>
      </c>
      <c r="D15" s="254"/>
      <c r="E15" s="254"/>
      <c r="F15" s="254"/>
      <c r="G15" s="150"/>
    </row>
    <row r="16" spans="1:7">
      <c r="A16" s="149"/>
      <c r="B16" s="254"/>
      <c r="C16" s="257" t="s">
        <v>89</v>
      </c>
      <c r="D16" s="254"/>
      <c r="E16" s="254"/>
      <c r="F16" s="254"/>
      <c r="G16" s="150"/>
    </row>
    <row r="17" spans="1:7">
      <c r="A17" s="149"/>
      <c r="B17" s="254"/>
      <c r="C17" s="257"/>
      <c r="D17" s="254"/>
      <c r="E17" s="254"/>
      <c r="F17" s="254"/>
      <c r="G17" s="150"/>
    </row>
    <row r="18" spans="1:7">
      <c r="A18" s="149"/>
      <c r="B18" s="254"/>
      <c r="C18" s="257"/>
      <c r="D18" s="254"/>
      <c r="E18" s="254"/>
      <c r="F18" s="254"/>
      <c r="G18" s="150"/>
    </row>
    <row r="19" spans="1:7">
      <c r="A19" s="149"/>
      <c r="B19" s="254"/>
      <c r="C19" s="152"/>
      <c r="D19" s="254"/>
      <c r="E19" s="254"/>
      <c r="F19" s="254"/>
      <c r="G19" s="150"/>
    </row>
    <row r="20" spans="1:7">
      <c r="A20" s="149"/>
      <c r="B20" s="254"/>
      <c r="C20" s="258" t="s">
        <v>198</v>
      </c>
      <c r="D20" s="254"/>
      <c r="E20" s="254"/>
      <c r="F20" s="254"/>
      <c r="G20" s="150"/>
    </row>
    <row r="21" spans="1:7">
      <c r="A21" s="149"/>
      <c r="B21" s="254"/>
      <c r="C21" s="257" t="s">
        <v>42</v>
      </c>
      <c r="D21" s="254"/>
      <c r="E21" s="254"/>
      <c r="F21" s="254"/>
      <c r="G21" s="150"/>
    </row>
    <row r="22" spans="1:7">
      <c r="A22" s="153"/>
      <c r="B22" s="152"/>
      <c r="C22" s="152"/>
      <c r="D22" s="152"/>
      <c r="E22" s="152"/>
      <c r="F22" s="152"/>
      <c r="G22" s="154"/>
    </row>
  </sheetData>
  <mergeCells count="4">
    <mergeCell ref="A1:E1"/>
    <mergeCell ref="A3:B3"/>
    <mergeCell ref="A11:G11"/>
    <mergeCell ref="A2:B2"/>
  </mergeCells>
  <pageMargins left="0.31496062992125984" right="0.31496062992125984" top="0.59055118110236227" bottom="0" header="0" footer="0"/>
  <pageSetup paperSize="9" scale="86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22"/>
  <sheetViews>
    <sheetView showGridLines="0" showZeros="0" view="pageBreakPreview" zoomScaleNormal="75" zoomScaleSheetLayoutView="100" workbookViewId="0">
      <selection activeCell="J6" sqref="J6"/>
    </sheetView>
  </sheetViews>
  <sheetFormatPr defaultColWidth="9.109375" defaultRowHeight="13.2"/>
  <cols>
    <col min="1" max="1" width="9.33203125" style="59" customWidth="1"/>
    <col min="2" max="2" width="50.88671875" style="59" customWidth="1"/>
    <col min="3" max="3" width="24.6640625" style="68" customWidth="1"/>
    <col min="4" max="4" width="20.6640625" style="68" customWidth="1"/>
    <col min="5" max="5" width="14.5546875" style="59" customWidth="1"/>
    <col min="6" max="6" width="12.33203125" style="59" customWidth="1"/>
    <col min="7" max="7" width="14.44140625" style="59" customWidth="1"/>
    <col min="8" max="8" width="12.33203125" style="59" bestFit="1" customWidth="1"/>
    <col min="9" max="16384" width="9.109375" style="59"/>
  </cols>
  <sheetData>
    <row r="1" spans="1:8" ht="18" customHeight="1">
      <c r="A1" s="355" t="s">
        <v>26</v>
      </c>
      <c r="B1" s="356"/>
      <c r="C1" s="356"/>
      <c r="D1" s="356"/>
      <c r="E1" s="356"/>
      <c r="F1" s="356"/>
      <c r="G1" s="357"/>
    </row>
    <row r="2" spans="1:8" ht="18" customHeight="1">
      <c r="A2" s="349" t="str">
        <f>'Planilha Orcamentária'!A2</f>
        <v>PREFEITURA: Prefeitura Municipal de Bom Jardim de Minas</v>
      </c>
      <c r="B2" s="349"/>
      <c r="C2" s="158" t="s">
        <v>41</v>
      </c>
      <c r="D2" s="260">
        <f>'Planilha Orcamentária'!H20</f>
        <v>579761.53</v>
      </c>
      <c r="E2" s="259" t="s">
        <v>40</v>
      </c>
      <c r="F2" s="261">
        <v>45880</v>
      </c>
      <c r="G2" s="262" t="s">
        <v>102</v>
      </c>
    </row>
    <row r="3" spans="1:8" ht="32.25" customHeight="1">
      <c r="A3" s="364" t="str">
        <f>'Planilha Orcamentária'!A3</f>
        <v>OBRA: PAVIMENTAÇÃO DE ESTRADAS VICINAIS - ETAPA 02</v>
      </c>
      <c r="B3" s="364"/>
      <c r="C3" s="353" t="str">
        <f>'Planilha Orcamentária'!A4</f>
        <v>LOCAL: Comunidade do Taboão - Bom Jardim de Minas/MG.</v>
      </c>
      <c r="D3" s="354"/>
      <c r="E3" s="350" t="s">
        <v>206</v>
      </c>
      <c r="F3" s="351"/>
      <c r="G3" s="352"/>
    </row>
    <row r="4" spans="1:8" ht="36" customHeight="1">
      <c r="A4" s="60" t="s">
        <v>0</v>
      </c>
      <c r="B4" s="60" t="s">
        <v>27</v>
      </c>
      <c r="C4" s="157" t="s">
        <v>28</v>
      </c>
      <c r="D4" s="157" t="s">
        <v>29</v>
      </c>
      <c r="E4" s="60" t="s">
        <v>30</v>
      </c>
      <c r="F4" s="60" t="s">
        <v>31</v>
      </c>
      <c r="G4" s="60" t="s">
        <v>87</v>
      </c>
    </row>
    <row r="5" spans="1:8" s="64" customFormat="1" ht="14.25" customHeight="1">
      <c r="A5" s="368" t="s">
        <v>49</v>
      </c>
      <c r="B5" s="367" t="str">
        <f>'Planilha Orcamentária'!C9</f>
        <v>SERVIÇOS PRELIMINARES</v>
      </c>
      <c r="C5" s="61" t="s">
        <v>32</v>
      </c>
      <c r="D5" s="62">
        <f>D6/$D$12</f>
        <v>2.5236755532917128E-3</v>
      </c>
      <c r="E5" s="63">
        <v>1</v>
      </c>
      <c r="F5" s="63"/>
      <c r="G5" s="63"/>
    </row>
    <row r="6" spans="1:8" s="64" customFormat="1" ht="14.25" customHeight="1">
      <c r="A6" s="368"/>
      <c r="B6" s="367"/>
      <c r="C6" s="65" t="s">
        <v>33</v>
      </c>
      <c r="D6" s="75">
        <f>'Planilha Orcamentária'!H9</f>
        <v>1463.13</v>
      </c>
      <c r="E6" s="75">
        <f t="shared" ref="E6:G6" si="0">E5*$D$6</f>
        <v>1463.13</v>
      </c>
      <c r="F6" s="75">
        <f t="shared" si="0"/>
        <v>0</v>
      </c>
      <c r="G6" s="75">
        <f t="shared" si="0"/>
        <v>0</v>
      </c>
    </row>
    <row r="7" spans="1:8" s="64" customFormat="1" ht="14.25" customHeight="1">
      <c r="A7" s="365" t="s">
        <v>50</v>
      </c>
      <c r="B7" s="367" t="str">
        <f>'Planilha Orcamentária'!C12</f>
        <v>SERVIÇOS DE CALÇAMENTO EM BLOQUETE</v>
      </c>
      <c r="C7" s="61" t="s">
        <v>32</v>
      </c>
      <c r="D7" s="62">
        <f>D8/$D$12</f>
        <v>0.68173029693777709</v>
      </c>
      <c r="E7" s="63">
        <v>0.3</v>
      </c>
      <c r="F7" s="63">
        <v>0.6</v>
      </c>
      <c r="G7" s="63">
        <v>0.1</v>
      </c>
      <c r="H7" s="205"/>
    </row>
    <row r="8" spans="1:8" s="64" customFormat="1" ht="14.25" customHeight="1">
      <c r="A8" s="366"/>
      <c r="B8" s="367"/>
      <c r="C8" s="65" t="s">
        <v>33</v>
      </c>
      <c r="D8" s="75">
        <f>'Planilha Orcamentária'!H12</f>
        <v>395241</v>
      </c>
      <c r="E8" s="75">
        <f t="shared" ref="E8:G8" si="1">E7*$D$8</f>
        <v>118572.29999999999</v>
      </c>
      <c r="F8" s="75">
        <f t="shared" si="1"/>
        <v>237144.59999999998</v>
      </c>
      <c r="G8" s="75">
        <f t="shared" si="1"/>
        <v>39524.100000000006</v>
      </c>
    </row>
    <row r="9" spans="1:8" s="64" customFormat="1" ht="14.25" customHeight="1">
      <c r="A9" s="368" t="s">
        <v>51</v>
      </c>
      <c r="B9" s="367" t="str">
        <f>'Planilha Orcamentária'!C16</f>
        <v>OBRAS COMPLEMENTARES</v>
      </c>
      <c r="C9" s="61" t="s">
        <v>32</v>
      </c>
      <c r="D9" s="62">
        <f>D10/$D$12</f>
        <v>0.3157460275089311</v>
      </c>
      <c r="E9" s="63">
        <v>0</v>
      </c>
      <c r="F9" s="63">
        <v>0</v>
      </c>
      <c r="G9" s="63">
        <v>1</v>
      </c>
      <c r="H9" s="205"/>
    </row>
    <row r="10" spans="1:8" s="64" customFormat="1" ht="14.25" customHeight="1">
      <c r="A10" s="368"/>
      <c r="B10" s="367"/>
      <c r="C10" s="65" t="s">
        <v>33</v>
      </c>
      <c r="D10" s="75">
        <f>'Planilha Orcamentária'!H16</f>
        <v>183057.4</v>
      </c>
      <c r="E10" s="75">
        <f t="shared" ref="E10:G10" si="2">E9*$D$10</f>
        <v>0</v>
      </c>
      <c r="F10" s="75">
        <f t="shared" si="2"/>
        <v>0</v>
      </c>
      <c r="G10" s="75">
        <f t="shared" si="2"/>
        <v>183057.4</v>
      </c>
    </row>
    <row r="11" spans="1:8" s="64" customFormat="1" ht="14.25" customHeight="1">
      <c r="A11" s="368" t="s">
        <v>34</v>
      </c>
      <c r="B11" s="368"/>
      <c r="C11" s="61" t="s">
        <v>32</v>
      </c>
      <c r="D11" s="62">
        <f>D5+D7+D9</f>
        <v>0.99999999999999989</v>
      </c>
      <c r="E11" s="62">
        <f>E12/$D$12</f>
        <v>0.20704276463462484</v>
      </c>
      <c r="F11" s="62">
        <f t="shared" ref="F11:G11" si="3">F12/$D$12</f>
        <v>0.40903817816266624</v>
      </c>
      <c r="G11" s="62">
        <f t="shared" si="3"/>
        <v>0.3839190572027088</v>
      </c>
    </row>
    <row r="12" spans="1:8" s="64" customFormat="1" ht="13.5" customHeight="1">
      <c r="A12" s="368"/>
      <c r="B12" s="368"/>
      <c r="C12" s="61" t="s">
        <v>33</v>
      </c>
      <c r="D12" s="76">
        <f>D6+D8+D10</f>
        <v>579761.53</v>
      </c>
      <c r="E12" s="76">
        <f>E6+E10+E8</f>
        <v>120035.43</v>
      </c>
      <c r="F12" s="76">
        <f>F6+F10+F8</f>
        <v>237144.59999999998</v>
      </c>
      <c r="G12" s="76">
        <f>G6+G10+G8</f>
        <v>222581.5</v>
      </c>
      <c r="H12" s="159"/>
    </row>
    <row r="13" spans="1:8" ht="14.25" customHeight="1">
      <c r="A13" s="66"/>
      <c r="B13" s="263"/>
      <c r="C13" s="263"/>
      <c r="D13" s="263"/>
      <c r="E13" s="263"/>
      <c r="F13" s="358" t="s">
        <v>35</v>
      </c>
      <c r="G13" s="359"/>
    </row>
    <row r="14" spans="1:8" ht="27.75" customHeight="1">
      <c r="A14" s="66"/>
      <c r="B14" s="67"/>
      <c r="C14" s="263"/>
      <c r="F14" s="360"/>
      <c r="G14" s="361"/>
    </row>
    <row r="15" spans="1:8">
      <c r="A15" s="69"/>
      <c r="B15" s="156" t="str">
        <f>'Planilha Orcamentária'!B24</f>
        <v>Priscila Cristina de Paula</v>
      </c>
      <c r="D15" s="264"/>
      <c r="E15" s="264"/>
      <c r="F15" s="360"/>
      <c r="G15" s="361"/>
    </row>
    <row r="16" spans="1:8" ht="19.5" customHeight="1">
      <c r="A16" s="70"/>
      <c r="B16" s="57" t="str">
        <f>'Planilha Orcamentária'!B26</f>
        <v>Engenheira Civil</v>
      </c>
      <c r="F16" s="360"/>
      <c r="G16" s="361"/>
    </row>
    <row r="17" spans="1:7" ht="19.5" customHeight="1">
      <c r="A17" s="70"/>
      <c r="B17" s="57" t="s">
        <v>88</v>
      </c>
      <c r="F17" s="360"/>
      <c r="G17" s="361"/>
    </row>
    <row r="18" spans="1:7" ht="19.5" customHeight="1">
      <c r="A18" s="70"/>
      <c r="B18" s="57"/>
      <c r="F18" s="360"/>
      <c r="G18" s="361"/>
    </row>
    <row r="19" spans="1:7" ht="13.5" customHeight="1">
      <c r="A19" s="71"/>
      <c r="B19" s="103"/>
      <c r="C19" s="265"/>
      <c r="D19" s="265"/>
      <c r="E19" s="266"/>
      <c r="F19" s="360"/>
      <c r="G19" s="361"/>
    </row>
    <row r="20" spans="1:7" ht="14.25" customHeight="1">
      <c r="A20" s="70"/>
      <c r="B20" s="156" t="str">
        <f>'Planilha Orcamentária'!B29</f>
        <v xml:space="preserve">José Francisco Matos e Silva                 
     </v>
      </c>
      <c r="F20" s="360"/>
      <c r="G20" s="361"/>
    </row>
    <row r="21" spans="1:7" ht="14.1" customHeight="1">
      <c r="A21" s="70"/>
      <c r="B21" s="267" t="str" cm="1">
        <f t="array" ref="B21:C21">'Planilha Orcamentária'!B30:C30</f>
        <v>Prefeito Municipal</v>
      </c>
      <c r="C21" s="68">
        <v>0</v>
      </c>
      <c r="F21" s="360"/>
      <c r="G21" s="361"/>
    </row>
    <row r="22" spans="1:7">
      <c r="A22" s="72"/>
      <c r="B22" s="73"/>
      <c r="C22" s="74"/>
      <c r="D22" s="74"/>
      <c r="E22" s="73"/>
      <c r="F22" s="362"/>
      <c r="G22" s="363"/>
    </row>
  </sheetData>
  <mergeCells count="14">
    <mergeCell ref="F14:G22"/>
    <mergeCell ref="A3:B3"/>
    <mergeCell ref="A7:A8"/>
    <mergeCell ref="B7:B8"/>
    <mergeCell ref="A11:B12"/>
    <mergeCell ref="A5:A6"/>
    <mergeCell ref="B5:B6"/>
    <mergeCell ref="B9:B10"/>
    <mergeCell ref="A9:A10"/>
    <mergeCell ref="A2:B2"/>
    <mergeCell ref="E3:G3"/>
    <mergeCell ref="C3:D3"/>
    <mergeCell ref="A1:G1"/>
    <mergeCell ref="F13:G13"/>
  </mergeCells>
  <printOptions horizontalCentered="1"/>
  <pageMargins left="0.39370078740157483" right="0.19685039370078741" top="0.59055118110236227" bottom="0.19685039370078741" header="0.19685039370078741" footer="0"/>
  <pageSetup paperSize="9" scale="95" orientation="landscape" horizontalDpi="4294967295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63B32-6A5F-4487-9E54-A390C7BA409E}">
  <sheetPr>
    <pageSetUpPr fitToPage="1"/>
  </sheetPr>
  <dimension ref="A1:Q30"/>
  <sheetViews>
    <sheetView view="pageBreakPreview" zoomScaleNormal="100" zoomScaleSheetLayoutView="100" workbookViewId="0">
      <selection activeCell="A6" sqref="A6:D7"/>
    </sheetView>
  </sheetViews>
  <sheetFormatPr defaultRowHeight="13.2"/>
  <cols>
    <col min="4" max="4" width="61.33203125" customWidth="1"/>
    <col min="7" max="7" width="8.109375" customWidth="1"/>
    <col min="9" max="9" width="11.6640625" customWidth="1"/>
    <col min="10" max="10" width="12.44140625" customWidth="1"/>
    <col min="11" max="11" width="6.21875" customWidth="1"/>
    <col min="12" max="12" width="2.33203125" customWidth="1"/>
    <col min="13" max="13" width="15.109375" customWidth="1"/>
    <col min="15" max="15" width="6.33203125" customWidth="1"/>
  </cols>
  <sheetData>
    <row r="1" spans="1:17" ht="15.6">
      <c r="A1" s="369" t="s">
        <v>154</v>
      </c>
      <c r="B1" s="370"/>
      <c r="C1" s="370"/>
      <c r="D1" s="370"/>
      <c r="E1" s="370"/>
      <c r="F1" s="370"/>
      <c r="G1" s="370"/>
      <c r="H1" s="370"/>
      <c r="I1" s="370"/>
      <c r="J1" s="370"/>
      <c r="K1" s="370"/>
      <c r="L1" s="370"/>
      <c r="M1" s="370"/>
      <c r="N1" s="370"/>
      <c r="O1" s="370"/>
      <c r="P1" s="370"/>
      <c r="Q1" s="371"/>
    </row>
    <row r="2" spans="1:17">
      <c r="A2" s="372" t="s">
        <v>155</v>
      </c>
      <c r="B2" s="373"/>
      <c r="C2" s="373"/>
      <c r="D2" s="373"/>
      <c r="E2" s="376" t="s">
        <v>156</v>
      </c>
      <c r="F2" s="377"/>
      <c r="G2" s="378"/>
      <c r="H2" s="376" t="s">
        <v>157</v>
      </c>
      <c r="I2" s="378"/>
      <c r="J2" s="379" t="s">
        <v>158</v>
      </c>
      <c r="K2" s="379"/>
      <c r="L2" s="379"/>
      <c r="M2" s="376" t="s">
        <v>159</v>
      </c>
      <c r="N2" s="377"/>
      <c r="O2" s="377"/>
      <c r="P2" s="206" t="s">
        <v>160</v>
      </c>
      <c r="Q2" s="207"/>
    </row>
    <row r="3" spans="1:17" ht="29.4" customHeight="1">
      <c r="A3" s="374"/>
      <c r="B3" s="375"/>
      <c r="C3" s="375"/>
      <c r="D3" s="375"/>
      <c r="E3" s="380" t="s">
        <v>161</v>
      </c>
      <c r="F3" s="381"/>
      <c r="G3" s="382"/>
      <c r="H3" s="383"/>
      <c r="I3" s="384"/>
      <c r="J3" s="385" t="s">
        <v>162</v>
      </c>
      <c r="K3" s="385"/>
      <c r="L3" s="385"/>
      <c r="M3" s="386" t="s">
        <v>161</v>
      </c>
      <c r="N3" s="385"/>
      <c r="O3" s="385"/>
      <c r="P3" s="386" t="s">
        <v>161</v>
      </c>
      <c r="Q3" s="387"/>
    </row>
    <row r="4" spans="1:17">
      <c r="A4" s="390" t="s">
        <v>192</v>
      </c>
      <c r="B4" s="391"/>
      <c r="C4" s="391"/>
      <c r="D4" s="392"/>
      <c r="E4" s="393" t="s">
        <v>195</v>
      </c>
      <c r="F4" s="393"/>
      <c r="G4" s="393"/>
      <c r="H4" s="394" t="s">
        <v>163</v>
      </c>
      <c r="I4" s="395"/>
      <c r="J4" s="398" t="s">
        <v>207</v>
      </c>
      <c r="K4" s="399"/>
      <c r="L4" s="399"/>
      <c r="M4" s="399"/>
      <c r="N4" s="399"/>
      <c r="O4" s="400"/>
      <c r="P4" s="388"/>
      <c r="Q4" s="389"/>
    </row>
    <row r="5" spans="1:17">
      <c r="A5" s="401" t="s">
        <v>193</v>
      </c>
      <c r="B5" s="402"/>
      <c r="C5" s="402"/>
      <c r="D5" s="403"/>
      <c r="E5" s="393"/>
      <c r="F5" s="393"/>
      <c r="G5" s="393"/>
      <c r="H5" s="396"/>
      <c r="I5" s="397"/>
      <c r="J5" s="404" t="s">
        <v>197</v>
      </c>
      <c r="K5" s="404"/>
      <c r="L5" s="404"/>
      <c r="M5" s="404"/>
      <c r="N5" s="404"/>
      <c r="O5" s="404"/>
      <c r="P5" s="404"/>
      <c r="Q5" s="405"/>
    </row>
    <row r="6" spans="1:17">
      <c r="A6" s="372" t="s">
        <v>191</v>
      </c>
      <c r="B6" s="373"/>
      <c r="C6" s="373"/>
      <c r="D6" s="373"/>
      <c r="E6" s="393" t="s">
        <v>194</v>
      </c>
      <c r="F6" s="393"/>
      <c r="G6" s="393"/>
      <c r="H6" s="409" t="s">
        <v>196</v>
      </c>
      <c r="I6" s="410"/>
      <c r="J6" s="413" t="s">
        <v>164</v>
      </c>
      <c r="K6" s="413"/>
      <c r="L6" s="413" t="s">
        <v>165</v>
      </c>
      <c r="M6" s="413"/>
      <c r="N6" s="413" t="s">
        <v>166</v>
      </c>
      <c r="O6" s="413"/>
      <c r="P6" s="413" t="s">
        <v>167</v>
      </c>
      <c r="Q6" s="414"/>
    </row>
    <row r="7" spans="1:17">
      <c r="A7" s="406"/>
      <c r="B7" s="407"/>
      <c r="C7" s="407"/>
      <c r="D7" s="407"/>
      <c r="E7" s="408"/>
      <c r="F7" s="408"/>
      <c r="G7" s="408"/>
      <c r="H7" s="411"/>
      <c r="I7" s="412"/>
      <c r="J7" s="415">
        <f>'Planilha Orcamentária'!H20</f>
        <v>579761.53</v>
      </c>
      <c r="K7" s="416"/>
      <c r="L7" s="417">
        <f>J7</f>
        <v>579761.53</v>
      </c>
      <c r="M7" s="418"/>
      <c r="N7" s="415">
        <f>O26</f>
        <v>0</v>
      </c>
      <c r="O7" s="416"/>
      <c r="P7" s="419">
        <f>L7-N7</f>
        <v>579761.53</v>
      </c>
      <c r="Q7" s="420"/>
    </row>
    <row r="8" spans="1:17">
      <c r="A8" s="433" t="s">
        <v>0</v>
      </c>
      <c r="B8" s="435" t="s">
        <v>168</v>
      </c>
      <c r="C8" s="436"/>
      <c r="D8" s="437"/>
      <c r="E8" s="436" t="s">
        <v>169</v>
      </c>
      <c r="F8" s="436"/>
      <c r="G8" s="436"/>
      <c r="H8" s="438" t="s">
        <v>170</v>
      </c>
      <c r="I8" s="438"/>
      <c r="J8" s="438"/>
      <c r="K8" s="436" t="s">
        <v>171</v>
      </c>
      <c r="L8" s="436"/>
      <c r="M8" s="439" t="s">
        <v>172</v>
      </c>
      <c r="N8" s="424" t="s">
        <v>173</v>
      </c>
      <c r="O8" s="424"/>
      <c r="P8" s="424"/>
      <c r="Q8" s="425"/>
    </row>
    <row r="9" spans="1:17">
      <c r="A9" s="434"/>
      <c r="B9" s="426"/>
      <c r="C9" s="427"/>
      <c r="D9" s="428"/>
      <c r="E9" s="426" t="s">
        <v>174</v>
      </c>
      <c r="F9" s="427"/>
      <c r="G9" s="428"/>
      <c r="H9" s="223" t="s">
        <v>175</v>
      </c>
      <c r="I9" s="223" t="s">
        <v>176</v>
      </c>
      <c r="J9" s="223" t="s">
        <v>177</v>
      </c>
      <c r="K9" s="427"/>
      <c r="L9" s="427"/>
      <c r="M9" s="440"/>
      <c r="N9" s="429" t="s">
        <v>176</v>
      </c>
      <c r="O9" s="429"/>
      <c r="P9" s="429" t="s">
        <v>177</v>
      </c>
      <c r="Q9" s="430"/>
    </row>
    <row r="10" spans="1:17">
      <c r="A10" s="224" t="s">
        <v>49</v>
      </c>
      <c r="B10" s="431" t="s">
        <v>19</v>
      </c>
      <c r="C10" s="431"/>
      <c r="D10" s="431"/>
      <c r="E10" s="431"/>
      <c r="F10" s="431"/>
      <c r="G10" s="431"/>
      <c r="H10" s="431"/>
      <c r="I10" s="431"/>
      <c r="J10" s="431"/>
      <c r="K10" s="431"/>
      <c r="L10" s="431"/>
      <c r="M10" s="431"/>
      <c r="N10" s="432">
        <f>N11</f>
        <v>0</v>
      </c>
      <c r="O10" s="432"/>
      <c r="P10" s="432">
        <f>P11</f>
        <v>0</v>
      </c>
      <c r="Q10" s="432"/>
    </row>
    <row r="11" spans="1:17" ht="58.8" customHeight="1">
      <c r="A11" s="6" t="s">
        <v>8</v>
      </c>
      <c r="B11" s="441" t="s">
        <v>106</v>
      </c>
      <c r="C11" s="441"/>
      <c r="D11" s="441"/>
      <c r="E11" s="442">
        <f>'Planilha Orcamentária'!E10</f>
        <v>1</v>
      </c>
      <c r="F11" s="442"/>
      <c r="G11" s="442"/>
      <c r="H11" s="208">
        <v>0</v>
      </c>
      <c r="I11" s="208"/>
      <c r="J11" s="208">
        <f>I11+H11</f>
        <v>0</v>
      </c>
      <c r="K11" s="443" t="str">
        <f>'[3]Planilha Orcamentária'!$D$11</f>
        <v>U</v>
      </c>
      <c r="L11" s="443"/>
      <c r="M11" s="209">
        <f>'Planilha Orcamentária'!G10</f>
        <v>1463.13</v>
      </c>
      <c r="N11" s="444">
        <f>M11*I11</f>
        <v>0</v>
      </c>
      <c r="O11" s="443"/>
      <c r="P11" s="444">
        <f>N11</f>
        <v>0</v>
      </c>
      <c r="Q11" s="443"/>
    </row>
    <row r="12" spans="1:17" ht="4.95" customHeight="1">
      <c r="A12" s="421"/>
      <c r="B12" s="422"/>
      <c r="C12" s="422"/>
      <c r="D12" s="422"/>
      <c r="E12" s="422"/>
      <c r="F12" s="422"/>
      <c r="G12" s="422"/>
      <c r="H12" s="422"/>
      <c r="I12" s="422"/>
      <c r="J12" s="422"/>
      <c r="K12" s="422"/>
      <c r="L12" s="422"/>
      <c r="M12" s="422"/>
      <c r="N12" s="422"/>
      <c r="O12" s="422"/>
      <c r="P12" s="422"/>
      <c r="Q12" s="423"/>
    </row>
    <row r="13" spans="1:17">
      <c r="A13" s="224" t="s">
        <v>51</v>
      </c>
      <c r="B13" s="431" t="s">
        <v>38</v>
      </c>
      <c r="C13" s="431"/>
      <c r="D13" s="431"/>
      <c r="E13" s="431"/>
      <c r="F13" s="431"/>
      <c r="G13" s="431"/>
      <c r="H13" s="431"/>
      <c r="I13" s="431"/>
      <c r="J13" s="431"/>
      <c r="K13" s="431"/>
      <c r="L13" s="431"/>
      <c r="M13" s="431"/>
      <c r="N13" s="432">
        <f>SUM(N14:O15)</f>
        <v>0</v>
      </c>
      <c r="O13" s="432"/>
      <c r="P13" s="432">
        <f>SUM(P14:Q15)</f>
        <v>0</v>
      </c>
      <c r="Q13" s="432"/>
    </row>
    <row r="14" spans="1:17" ht="19.95" customHeight="1">
      <c r="A14" s="210" t="s">
        <v>11</v>
      </c>
      <c r="B14" s="445" t="s">
        <v>146</v>
      </c>
      <c r="C14" s="446"/>
      <c r="D14" s="447"/>
      <c r="E14" s="448">
        <f>'Planilha Orcamentária'!E13</f>
        <v>3540</v>
      </c>
      <c r="F14" s="448"/>
      <c r="G14" s="448"/>
      <c r="H14" s="211">
        <v>0</v>
      </c>
      <c r="I14" s="211"/>
      <c r="J14" s="211">
        <f t="shared" ref="J14:J15" si="0">I14+H14</f>
        <v>0</v>
      </c>
      <c r="K14" s="449" t="s">
        <v>7</v>
      </c>
      <c r="L14" s="449"/>
      <c r="M14" s="212">
        <f>'Planilha Orcamentária'!G13</f>
        <v>1.58</v>
      </c>
      <c r="N14" s="450">
        <f t="shared" ref="N14:N15" si="1">M14*I14</f>
        <v>0</v>
      </c>
      <c r="O14" s="451"/>
      <c r="P14" s="450">
        <f t="shared" ref="P14:P15" si="2">N14</f>
        <v>0</v>
      </c>
      <c r="Q14" s="451"/>
    </row>
    <row r="15" spans="1:17" ht="40.049999999999997" customHeight="1">
      <c r="A15" s="210" t="s">
        <v>25</v>
      </c>
      <c r="B15" s="452" t="s">
        <v>95</v>
      </c>
      <c r="C15" s="453"/>
      <c r="D15" s="454"/>
      <c r="E15" s="448">
        <f>'Planilha Orcamentária'!E14</f>
        <v>3186</v>
      </c>
      <c r="F15" s="448"/>
      <c r="G15" s="448"/>
      <c r="H15" s="211">
        <v>0</v>
      </c>
      <c r="I15" s="211"/>
      <c r="J15" s="211">
        <f t="shared" si="0"/>
        <v>0</v>
      </c>
      <c r="K15" s="449" t="s">
        <v>7</v>
      </c>
      <c r="L15" s="449"/>
      <c r="M15" s="212">
        <f>'Planilha Orcamentária'!G14</f>
        <v>122.3</v>
      </c>
      <c r="N15" s="450">
        <f t="shared" si="1"/>
        <v>0</v>
      </c>
      <c r="O15" s="451"/>
      <c r="P15" s="450">
        <f t="shared" si="2"/>
        <v>0</v>
      </c>
      <c r="Q15" s="451"/>
    </row>
    <row r="16" spans="1:17" ht="4.95" customHeight="1">
      <c r="A16" s="421"/>
      <c r="B16" s="422"/>
      <c r="C16" s="422"/>
      <c r="D16" s="422"/>
      <c r="E16" s="422"/>
      <c r="F16" s="422"/>
      <c r="G16" s="422"/>
      <c r="H16" s="422"/>
      <c r="I16" s="422"/>
      <c r="J16" s="422"/>
      <c r="K16" s="422"/>
      <c r="L16" s="422"/>
      <c r="M16" s="422"/>
      <c r="N16" s="422"/>
      <c r="O16" s="422"/>
      <c r="P16" s="422"/>
      <c r="Q16" s="423"/>
    </row>
    <row r="17" spans="1:17">
      <c r="A17" s="224" t="s">
        <v>52</v>
      </c>
      <c r="B17" s="431" t="s">
        <v>53</v>
      </c>
      <c r="C17" s="431"/>
      <c r="D17" s="431"/>
      <c r="E17" s="431"/>
      <c r="F17" s="431"/>
      <c r="G17" s="431"/>
      <c r="H17" s="431"/>
      <c r="I17" s="431"/>
      <c r="J17" s="431"/>
      <c r="K17" s="431"/>
      <c r="L17" s="431"/>
      <c r="M17" s="431"/>
      <c r="N17" s="432">
        <f>SUM(N18:O19)</f>
        <v>0</v>
      </c>
      <c r="O17" s="432"/>
      <c r="P17" s="432">
        <f>SUM(P18:Q19)</f>
        <v>0</v>
      </c>
      <c r="Q17" s="432"/>
    </row>
    <row r="18" spans="1:17" ht="40.049999999999997" customHeight="1">
      <c r="A18" s="210" t="s">
        <v>13</v>
      </c>
      <c r="B18" s="455" t="s">
        <v>85</v>
      </c>
      <c r="C18" s="455"/>
      <c r="D18" s="455"/>
      <c r="E18" s="448">
        <f>'Planilha Orcamentária'!E17</f>
        <v>1204</v>
      </c>
      <c r="F18" s="448"/>
      <c r="G18" s="448"/>
      <c r="H18" s="211">
        <v>0</v>
      </c>
      <c r="I18" s="211"/>
      <c r="J18" s="211">
        <f t="shared" ref="J18:J19" si="3">I18+H18</f>
        <v>0</v>
      </c>
      <c r="K18" s="449" t="s">
        <v>12</v>
      </c>
      <c r="L18" s="449"/>
      <c r="M18" s="212">
        <f>'Planilha Orcamentária'!G17</f>
        <v>98.5</v>
      </c>
      <c r="N18" s="450">
        <f t="shared" ref="N18:N19" si="4">M18*I18</f>
        <v>0</v>
      </c>
      <c r="O18" s="451"/>
      <c r="P18" s="450">
        <f t="shared" ref="P18:P19" si="5">N18</f>
        <v>0</v>
      </c>
      <c r="Q18" s="451"/>
    </row>
    <row r="19" spans="1:17" ht="40.049999999999997" customHeight="1">
      <c r="A19" s="210" t="s">
        <v>37</v>
      </c>
      <c r="B19" s="455" t="s">
        <v>67</v>
      </c>
      <c r="C19" s="455"/>
      <c r="D19" s="455"/>
      <c r="E19" s="448">
        <f>'Planilha Orcamentária'!E18</f>
        <v>1180</v>
      </c>
      <c r="F19" s="448"/>
      <c r="G19" s="448"/>
      <c r="H19" s="211">
        <v>0</v>
      </c>
      <c r="I19" s="211"/>
      <c r="J19" s="211">
        <f t="shared" si="3"/>
        <v>0</v>
      </c>
      <c r="K19" s="449" t="s">
        <v>12</v>
      </c>
      <c r="L19" s="449"/>
      <c r="M19" s="212">
        <f>'Planilha Orcamentária'!G18</f>
        <v>54.63</v>
      </c>
      <c r="N19" s="450">
        <f t="shared" si="4"/>
        <v>0</v>
      </c>
      <c r="O19" s="451"/>
      <c r="P19" s="450">
        <f t="shared" si="5"/>
        <v>0</v>
      </c>
      <c r="Q19" s="451"/>
    </row>
    <row r="20" spans="1:17" ht="4.95" customHeight="1">
      <c r="A20" s="421"/>
      <c r="B20" s="422"/>
      <c r="C20" s="422"/>
      <c r="D20" s="422"/>
      <c r="E20" s="422"/>
      <c r="F20" s="422"/>
      <c r="G20" s="422"/>
      <c r="H20" s="422"/>
      <c r="I20" s="422"/>
      <c r="J20" s="422"/>
      <c r="K20" s="422"/>
      <c r="L20" s="422"/>
      <c r="M20" s="422"/>
      <c r="N20" s="422"/>
      <c r="O20" s="422"/>
      <c r="P20" s="422"/>
      <c r="Q20" s="423"/>
    </row>
    <row r="21" spans="1:17" ht="4.95" customHeight="1">
      <c r="A21" s="421"/>
      <c r="B21" s="422"/>
      <c r="C21" s="422"/>
      <c r="D21" s="422"/>
      <c r="E21" s="422"/>
      <c r="F21" s="422"/>
      <c r="G21" s="422"/>
      <c r="H21" s="422"/>
      <c r="I21" s="422"/>
      <c r="J21" s="422"/>
      <c r="K21" s="422"/>
      <c r="L21" s="422"/>
      <c r="M21" s="422"/>
      <c r="N21" s="422"/>
      <c r="O21" s="422"/>
      <c r="P21" s="422"/>
      <c r="Q21" s="423"/>
    </row>
    <row r="22" spans="1:17">
      <c r="A22" s="474" t="s">
        <v>190</v>
      </c>
      <c r="B22" s="475"/>
      <c r="C22" s="475"/>
      <c r="D22" s="475"/>
      <c r="E22" s="475"/>
      <c r="F22" s="475"/>
      <c r="G22" s="475"/>
      <c r="H22" s="475"/>
      <c r="I22" s="476"/>
      <c r="J22" s="480" t="s">
        <v>178</v>
      </c>
      <c r="K22" s="480"/>
      <c r="L22" s="480"/>
      <c r="M22" s="480"/>
      <c r="N22" s="467" t="s">
        <v>179</v>
      </c>
      <c r="O22" s="468"/>
      <c r="P22" s="469">
        <f>+N17+N10+N13</f>
        <v>0</v>
      </c>
      <c r="Q22" s="470"/>
    </row>
    <row r="23" spans="1:17">
      <c r="A23" s="477"/>
      <c r="B23" s="478"/>
      <c r="C23" s="478"/>
      <c r="D23" s="478"/>
      <c r="E23" s="478"/>
      <c r="F23" s="478"/>
      <c r="G23" s="478"/>
      <c r="H23" s="478"/>
      <c r="I23" s="479"/>
      <c r="J23" s="481"/>
      <c r="K23" s="481"/>
      <c r="L23" s="481"/>
      <c r="M23" s="481"/>
      <c r="N23" s="471" t="s">
        <v>180</v>
      </c>
      <c r="O23" s="472"/>
      <c r="P23" s="472"/>
      <c r="Q23" s="473"/>
    </row>
    <row r="24" spans="1:17">
      <c r="A24" s="474" t="s">
        <v>181</v>
      </c>
      <c r="B24" s="475"/>
      <c r="C24" s="475"/>
      <c r="D24" s="376" t="s">
        <v>182</v>
      </c>
      <c r="E24" s="377"/>
      <c r="F24" s="377"/>
      <c r="G24" s="378"/>
      <c r="H24" s="482" t="s">
        <v>183</v>
      </c>
      <c r="I24" s="483"/>
      <c r="J24" s="379" t="s">
        <v>184</v>
      </c>
      <c r="K24" s="379"/>
      <c r="L24" s="379"/>
      <c r="M24" s="484"/>
      <c r="N24" s="456" t="s">
        <v>185</v>
      </c>
      <c r="O24" s="457"/>
      <c r="P24" s="457"/>
      <c r="Q24" s="458"/>
    </row>
    <row r="25" spans="1:17">
      <c r="A25" s="214"/>
      <c r="B25" s="213"/>
      <c r="C25" s="225"/>
      <c r="D25" s="462" t="s">
        <v>184</v>
      </c>
      <c r="E25" s="463"/>
      <c r="F25" s="463"/>
      <c r="G25" s="464"/>
      <c r="H25" s="215"/>
      <c r="I25" s="216"/>
      <c r="J25" s="465"/>
      <c r="K25" s="465"/>
      <c r="L25" s="465"/>
      <c r="M25" s="466"/>
      <c r="N25" s="459"/>
      <c r="O25" s="460"/>
      <c r="P25" s="460"/>
      <c r="Q25" s="461"/>
    </row>
    <row r="26" spans="1:17">
      <c r="A26" s="492"/>
      <c r="B26" s="493"/>
      <c r="C26" s="494"/>
      <c r="D26" s="462"/>
      <c r="E26" s="463"/>
      <c r="F26" s="463"/>
      <c r="G26" s="464"/>
      <c r="H26" s="462"/>
      <c r="I26" s="464"/>
      <c r="J26" s="462"/>
      <c r="K26" s="463"/>
      <c r="L26" s="463"/>
      <c r="M26" s="464"/>
      <c r="N26" s="217"/>
      <c r="O26" s="485">
        <f>P22</f>
        <v>0</v>
      </c>
      <c r="P26" s="486"/>
      <c r="Q26" s="218"/>
    </row>
    <row r="27" spans="1:17" ht="12.6" customHeight="1">
      <c r="A27" s="492"/>
      <c r="B27" s="493"/>
      <c r="C27" s="494"/>
      <c r="D27" s="462"/>
      <c r="E27" s="463"/>
      <c r="F27" s="463"/>
      <c r="G27" s="464"/>
      <c r="H27" s="462"/>
      <c r="I27" s="464"/>
      <c r="J27" s="462"/>
      <c r="K27" s="463"/>
      <c r="L27" s="463"/>
      <c r="M27" s="464"/>
      <c r="N27" s="217"/>
      <c r="O27" s="219"/>
      <c r="P27" s="219"/>
      <c r="Q27" s="218"/>
    </row>
    <row r="28" spans="1:17" hidden="1">
      <c r="A28" s="492"/>
      <c r="B28" s="493"/>
      <c r="C28" s="494"/>
      <c r="D28" s="462"/>
      <c r="E28" s="463"/>
      <c r="F28" s="463"/>
      <c r="G28" s="464"/>
      <c r="H28" s="462"/>
      <c r="I28" s="464"/>
      <c r="J28" s="462"/>
      <c r="K28" s="463"/>
      <c r="L28" s="463"/>
      <c r="M28" s="464"/>
      <c r="N28" s="217"/>
      <c r="O28" s="219"/>
      <c r="P28" s="219"/>
      <c r="Q28" s="218"/>
    </row>
    <row r="29" spans="1:17" hidden="1">
      <c r="A29" s="495"/>
      <c r="B29" s="496"/>
      <c r="C29" s="497"/>
      <c r="D29" s="498"/>
      <c r="E29" s="499"/>
      <c r="F29" s="499"/>
      <c r="G29" s="500"/>
      <c r="H29" s="462"/>
      <c r="I29" s="464"/>
      <c r="J29" s="498"/>
      <c r="K29" s="499"/>
      <c r="L29" s="499"/>
      <c r="M29" s="500"/>
      <c r="N29" s="217"/>
      <c r="O29" s="219"/>
      <c r="P29" s="219"/>
      <c r="Q29" s="218"/>
    </row>
    <row r="30" spans="1:17" ht="28.2" customHeight="1" thickBot="1">
      <c r="A30" s="487" t="s">
        <v>186</v>
      </c>
      <c r="B30" s="488"/>
      <c r="C30" s="488"/>
      <c r="D30" s="488" t="s">
        <v>187</v>
      </c>
      <c r="E30" s="488"/>
      <c r="F30" s="488"/>
      <c r="G30" s="488"/>
      <c r="H30" s="489" t="s">
        <v>188</v>
      </c>
      <c r="I30" s="490"/>
      <c r="J30" s="491" t="s">
        <v>189</v>
      </c>
      <c r="K30" s="491"/>
      <c r="L30" s="491"/>
      <c r="M30" s="491"/>
      <c r="N30" s="220"/>
      <c r="O30" s="221"/>
      <c r="P30" s="221"/>
      <c r="Q30" s="222"/>
    </row>
  </sheetData>
  <mergeCells count="97">
    <mergeCell ref="D24:G24"/>
    <mergeCell ref="H24:I24"/>
    <mergeCell ref="J24:M24"/>
    <mergeCell ref="O26:P26"/>
    <mergeCell ref="A30:C30"/>
    <mergeCell ref="D30:G30"/>
    <mergeCell ref="H30:I30"/>
    <mergeCell ref="J30:M30"/>
    <mergeCell ref="A26:C29"/>
    <mergeCell ref="D26:G29"/>
    <mergeCell ref="H26:I29"/>
    <mergeCell ref="J26:M29"/>
    <mergeCell ref="N24:Q25"/>
    <mergeCell ref="B19:D19"/>
    <mergeCell ref="E19:G19"/>
    <mergeCell ref="K19:L19"/>
    <mergeCell ref="N19:O19"/>
    <mergeCell ref="P19:Q19"/>
    <mergeCell ref="A20:Q20"/>
    <mergeCell ref="A21:Q21"/>
    <mergeCell ref="D25:G25"/>
    <mergeCell ref="J25:M25"/>
    <mergeCell ref="N22:O22"/>
    <mergeCell ref="P22:Q22"/>
    <mergeCell ref="N23:Q23"/>
    <mergeCell ref="A22:I23"/>
    <mergeCell ref="J22:M23"/>
    <mergeCell ref="A24:C24"/>
    <mergeCell ref="P15:Q15"/>
    <mergeCell ref="B17:M17"/>
    <mergeCell ref="N17:O17"/>
    <mergeCell ref="P17:Q17"/>
    <mergeCell ref="B18:D18"/>
    <mergeCell ref="E18:G18"/>
    <mergeCell ref="K18:L18"/>
    <mergeCell ref="N18:O18"/>
    <mergeCell ref="P18:Q18"/>
    <mergeCell ref="K11:L11"/>
    <mergeCell ref="N11:O11"/>
    <mergeCell ref="P11:Q11"/>
    <mergeCell ref="A16:Q16"/>
    <mergeCell ref="B13:M13"/>
    <mergeCell ref="N13:O13"/>
    <mergeCell ref="P13:Q13"/>
    <mergeCell ref="B14:D14"/>
    <mergeCell ref="E14:G14"/>
    <mergeCell ref="K14:L14"/>
    <mergeCell ref="N14:O14"/>
    <mergeCell ref="P14:Q14"/>
    <mergeCell ref="B15:D15"/>
    <mergeCell ref="E15:G15"/>
    <mergeCell ref="K15:L15"/>
    <mergeCell ref="N15:O15"/>
    <mergeCell ref="A12:Q12"/>
    <mergeCell ref="N8:Q8"/>
    <mergeCell ref="E9:G9"/>
    <mergeCell ref="N9:O9"/>
    <mergeCell ref="P9:Q9"/>
    <mergeCell ref="B10:M10"/>
    <mergeCell ref="N10:O10"/>
    <mergeCell ref="P10:Q10"/>
    <mergeCell ref="A8:A9"/>
    <mergeCell ref="B8:D9"/>
    <mergeCell ref="E8:G8"/>
    <mergeCell ref="H8:J8"/>
    <mergeCell ref="K8:L9"/>
    <mergeCell ref="M8:M9"/>
    <mergeCell ref="B11:D11"/>
    <mergeCell ref="E11:G11"/>
    <mergeCell ref="J5:Q5"/>
    <mergeCell ref="A6:D7"/>
    <mergeCell ref="E6:G7"/>
    <mergeCell ref="H6:I7"/>
    <mergeCell ref="J6:K6"/>
    <mergeCell ref="L6:M6"/>
    <mergeCell ref="P6:Q6"/>
    <mergeCell ref="J7:K7"/>
    <mergeCell ref="L7:M7"/>
    <mergeCell ref="N7:O7"/>
    <mergeCell ref="P7:Q7"/>
    <mergeCell ref="N6:O6"/>
    <mergeCell ref="A1:Q1"/>
    <mergeCell ref="A2:D3"/>
    <mergeCell ref="E2:G2"/>
    <mergeCell ref="H2:I2"/>
    <mergeCell ref="J2:L2"/>
    <mergeCell ref="M2:O2"/>
    <mergeCell ref="E3:G3"/>
    <mergeCell ref="H3:I3"/>
    <mergeCell ref="J3:L3"/>
    <mergeCell ref="M3:O3"/>
    <mergeCell ref="P3:Q4"/>
    <mergeCell ref="A4:D4"/>
    <mergeCell ref="E4:G5"/>
    <mergeCell ref="H4:I5"/>
    <mergeCell ref="J4:O4"/>
    <mergeCell ref="A5:D5"/>
  </mergeCells>
  <printOptions horizontalCentered="1" verticalCentered="1"/>
  <pageMargins left="0" right="0" top="0" bottom="0" header="0" footer="0"/>
  <pageSetup paperSize="9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39"/>
  <sheetViews>
    <sheetView view="pageBreakPreview" zoomScaleNormal="100" zoomScaleSheetLayoutView="100" workbookViewId="0">
      <selection activeCell="I30" sqref="I30"/>
    </sheetView>
  </sheetViews>
  <sheetFormatPr defaultRowHeight="13.2"/>
  <cols>
    <col min="1" max="1" width="20.44140625" style="160" customWidth="1"/>
    <col min="2" max="2" width="11.5546875" style="160" bestFit="1" customWidth="1"/>
    <col min="3" max="7" width="8.88671875" style="160"/>
    <col min="8" max="8" width="12.77734375" style="160" customWidth="1"/>
    <col min="9" max="9" width="12.109375" style="160" customWidth="1"/>
    <col min="10" max="16384" width="8.88671875" style="160"/>
  </cols>
  <sheetData>
    <row r="1" spans="1:10" ht="17.399999999999999">
      <c r="A1" s="533" t="s">
        <v>107</v>
      </c>
      <c r="B1" s="534"/>
      <c r="C1" s="534"/>
      <c r="D1" s="534"/>
      <c r="E1" s="534"/>
      <c r="F1" s="534"/>
      <c r="G1" s="534"/>
      <c r="H1" s="534"/>
      <c r="I1" s="534"/>
      <c r="J1" s="535"/>
    </row>
    <row r="2" spans="1:10">
      <c r="A2" s="161"/>
      <c r="J2" s="162"/>
    </row>
    <row r="3" spans="1:10" ht="18.600000000000001">
      <c r="A3" s="536" t="s">
        <v>108</v>
      </c>
      <c r="B3" s="537"/>
      <c r="C3" s="537"/>
      <c r="D3" s="537"/>
      <c r="E3" s="537"/>
      <c r="F3" s="537"/>
      <c r="G3" s="537"/>
      <c r="H3" s="537"/>
      <c r="I3" s="537"/>
      <c r="J3" s="538"/>
    </row>
    <row r="4" spans="1:10">
      <c r="A4" s="539" t="s">
        <v>109</v>
      </c>
      <c r="B4" s="540" t="s">
        <v>110</v>
      </c>
      <c r="C4" s="541" t="s">
        <v>90</v>
      </c>
      <c r="D4" s="541"/>
      <c r="E4" s="541"/>
      <c r="F4" s="541"/>
      <c r="G4" s="541"/>
      <c r="H4" s="541"/>
      <c r="I4" s="541"/>
      <c r="J4" s="542" t="s">
        <v>111</v>
      </c>
    </row>
    <row r="5" spans="1:10">
      <c r="A5" s="539"/>
      <c r="B5" s="541"/>
      <c r="C5" s="545" t="s">
        <v>112</v>
      </c>
      <c r="D5" s="546"/>
      <c r="E5" s="546"/>
      <c r="F5" s="547"/>
      <c r="G5" s="545" t="s">
        <v>113</v>
      </c>
      <c r="H5" s="546"/>
      <c r="I5" s="547"/>
      <c r="J5" s="543"/>
    </row>
    <row r="6" spans="1:10" ht="42">
      <c r="A6" s="539"/>
      <c r="B6" s="541"/>
      <c r="C6" s="163">
        <v>0.02</v>
      </c>
      <c r="D6" s="163">
        <v>0.03</v>
      </c>
      <c r="E6" s="163">
        <v>0.04</v>
      </c>
      <c r="F6" s="163">
        <v>0.05</v>
      </c>
      <c r="G6" s="164" t="s">
        <v>114</v>
      </c>
      <c r="H6" s="164" t="s">
        <v>115</v>
      </c>
      <c r="I6" s="164" t="s">
        <v>116</v>
      </c>
      <c r="J6" s="544"/>
    </row>
    <row r="7" spans="1:10">
      <c r="A7" s="165" t="s">
        <v>117</v>
      </c>
      <c r="B7" s="166" t="s">
        <v>118</v>
      </c>
      <c r="C7" s="167">
        <v>1</v>
      </c>
      <c r="D7" s="167">
        <v>1</v>
      </c>
      <c r="E7" s="167">
        <v>1</v>
      </c>
      <c r="F7" s="167">
        <v>1</v>
      </c>
      <c r="G7" s="167">
        <v>1</v>
      </c>
      <c r="H7" s="167">
        <v>1</v>
      </c>
      <c r="I7" s="167">
        <v>1</v>
      </c>
      <c r="J7" s="168"/>
    </row>
    <row r="8" spans="1:10">
      <c r="A8" s="165" t="s">
        <v>119</v>
      </c>
      <c r="B8" s="166" t="s">
        <v>120</v>
      </c>
      <c r="C8" s="169">
        <v>4.6699999999999998E-2</v>
      </c>
      <c r="D8" s="169">
        <v>4.6699999999999998E-2</v>
      </c>
      <c r="E8" s="169">
        <v>4.6699999999999998E-2</v>
      </c>
      <c r="F8" s="169">
        <v>4.6699999999999998E-2</v>
      </c>
      <c r="G8" s="170">
        <v>3.4200000000000001E-2</v>
      </c>
      <c r="H8" s="170">
        <v>4.0099999999999997E-2</v>
      </c>
      <c r="I8" s="170">
        <v>3.4200000000000001E-2</v>
      </c>
      <c r="J8" s="168" t="s">
        <v>118</v>
      </c>
    </row>
    <row r="9" spans="1:10">
      <c r="A9" s="165" t="s">
        <v>121</v>
      </c>
      <c r="B9" s="166" t="s">
        <v>122</v>
      </c>
      <c r="C9" s="169">
        <v>7.5300000000000006E-2</v>
      </c>
      <c r="D9" s="169">
        <v>7.5300000000000006E-2</v>
      </c>
      <c r="E9" s="169">
        <v>7.5300000000000006E-2</v>
      </c>
      <c r="F9" s="169">
        <v>7.5300000000000006E-2</v>
      </c>
      <c r="G9" s="171">
        <v>4.9400000000000006E-2</v>
      </c>
      <c r="H9" s="170">
        <v>6.6400000000000001E-2</v>
      </c>
      <c r="I9" s="171">
        <v>4.9400000000000006E-2</v>
      </c>
      <c r="J9" s="168" t="s">
        <v>118</v>
      </c>
    </row>
    <row r="10" spans="1:10">
      <c r="A10" s="165" t="s">
        <v>123</v>
      </c>
      <c r="B10" s="166" t="s">
        <v>124</v>
      </c>
      <c r="C10" s="169">
        <v>9.3399999999999993E-3</v>
      </c>
      <c r="D10" s="169">
        <v>9.3399999999999993E-3</v>
      </c>
      <c r="E10" s="169">
        <v>9.2999999999999992E-3</v>
      </c>
      <c r="F10" s="169">
        <v>9.3399999999999993E-3</v>
      </c>
      <c r="G10" s="169">
        <v>9.2999999999999992E-3</v>
      </c>
      <c r="H10" s="169">
        <v>9.3399999999999993E-3</v>
      </c>
      <c r="I10" s="169">
        <v>9.3399999999999993E-3</v>
      </c>
      <c r="J10" s="168" t="s">
        <v>118</v>
      </c>
    </row>
    <row r="11" spans="1:10" ht="20.399999999999999">
      <c r="A11" s="165" t="s">
        <v>125</v>
      </c>
      <c r="B11" s="172"/>
      <c r="C11" s="173">
        <f t="shared" ref="C11:H11" si="0">SUM(C12:C13)</f>
        <v>1.7100000000000001E-2</v>
      </c>
      <c r="D11" s="173">
        <f t="shared" si="0"/>
        <v>1.7100000000000001E-2</v>
      </c>
      <c r="E11" s="173">
        <f t="shared" si="0"/>
        <v>1.7100000000000001E-2</v>
      </c>
      <c r="F11" s="173">
        <f t="shared" si="0"/>
        <v>1.7100000000000001E-2</v>
      </c>
      <c r="G11" s="173">
        <v>1.29E-2</v>
      </c>
      <c r="H11" s="173">
        <f t="shared" si="0"/>
        <v>8.2000000000000007E-3</v>
      </c>
      <c r="I11" s="173">
        <v>1.29E-2</v>
      </c>
      <c r="J11" s="174" t="s">
        <v>118</v>
      </c>
    </row>
    <row r="12" spans="1:10">
      <c r="A12" s="165" t="s">
        <v>126</v>
      </c>
      <c r="B12" s="166" t="s">
        <v>127</v>
      </c>
      <c r="C12" s="169">
        <v>7.4000000000000003E-3</v>
      </c>
      <c r="D12" s="169">
        <v>7.4000000000000003E-3</v>
      </c>
      <c r="E12" s="169">
        <v>7.4000000000000003E-3</v>
      </c>
      <c r="F12" s="169">
        <v>7.4000000000000003E-3</v>
      </c>
      <c r="G12" s="170">
        <v>5.3E-3</v>
      </c>
      <c r="H12" s="170">
        <v>3.2000000000000002E-3</v>
      </c>
      <c r="I12" s="170">
        <v>5.3E-3</v>
      </c>
      <c r="J12" s="168" t="s">
        <v>118</v>
      </c>
    </row>
    <row r="13" spans="1:10">
      <c r="A13" s="165" t="s">
        <v>128</v>
      </c>
      <c r="B13" s="166" t="s">
        <v>129</v>
      </c>
      <c r="C13" s="169">
        <v>9.7000000000000003E-3</v>
      </c>
      <c r="D13" s="169">
        <v>9.7000000000000003E-3</v>
      </c>
      <c r="E13" s="169">
        <v>9.7000000000000003E-3</v>
      </c>
      <c r="F13" s="169">
        <v>9.7000000000000003E-3</v>
      </c>
      <c r="G13" s="170">
        <v>7.7000000000000002E-3</v>
      </c>
      <c r="H13" s="170">
        <v>5.0000000000000001E-3</v>
      </c>
      <c r="I13" s="170">
        <v>7.7000000000000002E-3</v>
      </c>
      <c r="J13" s="168" t="s">
        <v>118</v>
      </c>
    </row>
    <row r="14" spans="1:10">
      <c r="A14" s="165" t="s">
        <v>130</v>
      </c>
      <c r="B14" s="166" t="s">
        <v>131</v>
      </c>
      <c r="C14" s="173">
        <f>SUM(C15:C17)</f>
        <v>5.0499999999999996E-2</v>
      </c>
      <c r="D14" s="173">
        <f t="shared" ref="D14:I14" si="1">SUM(D15:D17)</f>
        <v>5.7499999999999996E-2</v>
      </c>
      <c r="E14" s="173">
        <f t="shared" si="1"/>
        <v>6.4500000000000002E-2</v>
      </c>
      <c r="F14" s="173">
        <f t="shared" si="1"/>
        <v>7.1499999999999994E-2</v>
      </c>
      <c r="G14" s="173">
        <f t="shared" si="1"/>
        <v>3.6499999999999998E-2</v>
      </c>
      <c r="H14" s="173">
        <f t="shared" si="1"/>
        <v>6.1499999999999999E-2</v>
      </c>
      <c r="I14" s="173">
        <f t="shared" si="1"/>
        <v>6.1499999999999999E-2</v>
      </c>
      <c r="J14" s="174" t="s">
        <v>132</v>
      </c>
    </row>
    <row r="15" spans="1:10">
      <c r="A15" s="165" t="s">
        <v>91</v>
      </c>
      <c r="B15" s="172" t="s">
        <v>133</v>
      </c>
      <c r="C15" s="175">
        <v>1.3999999999999999E-2</v>
      </c>
      <c r="D15" s="175">
        <v>2.0999999999999998E-2</v>
      </c>
      <c r="E15" s="175">
        <v>2.7999999999999997E-2</v>
      </c>
      <c r="F15" s="175">
        <v>3.4999999999999996E-2</v>
      </c>
      <c r="G15" s="175" t="s">
        <v>17</v>
      </c>
      <c r="H15" s="175">
        <v>2.5000000000000001E-2</v>
      </c>
      <c r="I15" s="175">
        <v>2.5000000000000001E-2</v>
      </c>
      <c r="J15" s="168" t="s">
        <v>132</v>
      </c>
    </row>
    <row r="16" spans="1:10">
      <c r="A16" s="165" t="s">
        <v>92</v>
      </c>
      <c r="B16" s="172" t="s">
        <v>92</v>
      </c>
      <c r="C16" s="169">
        <v>6.4999999999999997E-3</v>
      </c>
      <c r="D16" s="169">
        <v>6.4999999999999997E-3</v>
      </c>
      <c r="E16" s="169">
        <v>6.4999999999999997E-3</v>
      </c>
      <c r="F16" s="169">
        <v>6.4999999999999997E-3</v>
      </c>
      <c r="G16" s="169">
        <v>6.4999999999999997E-3</v>
      </c>
      <c r="H16" s="169">
        <v>6.4999999999999997E-3</v>
      </c>
      <c r="I16" s="169">
        <v>6.4999999999999997E-3</v>
      </c>
      <c r="J16" s="168" t="s">
        <v>132</v>
      </c>
    </row>
    <row r="17" spans="1:10">
      <c r="A17" s="165" t="s">
        <v>93</v>
      </c>
      <c r="B17" s="172" t="s">
        <v>17</v>
      </c>
      <c r="C17" s="169">
        <v>0.03</v>
      </c>
      <c r="D17" s="169">
        <v>0.03</v>
      </c>
      <c r="E17" s="169">
        <v>0.03</v>
      </c>
      <c r="F17" s="169">
        <v>0.03</v>
      </c>
      <c r="G17" s="169">
        <v>0.03</v>
      </c>
      <c r="H17" s="169">
        <v>0.03</v>
      </c>
      <c r="I17" s="169">
        <v>0.03</v>
      </c>
      <c r="J17" s="168" t="s">
        <v>132</v>
      </c>
    </row>
    <row r="18" spans="1:10">
      <c r="A18" s="165" t="s">
        <v>134</v>
      </c>
      <c r="B18" s="172" t="s">
        <v>135</v>
      </c>
      <c r="C18" s="176">
        <v>4.4999999999999998E-2</v>
      </c>
      <c r="D18" s="176">
        <v>4.4999999999999998E-2</v>
      </c>
      <c r="E18" s="176">
        <v>4.4999999999999998E-2</v>
      </c>
      <c r="F18" s="176">
        <v>4.4999999999999998E-2</v>
      </c>
      <c r="G18" s="176">
        <v>4.4999999999999998E-2</v>
      </c>
      <c r="H18" s="176">
        <v>4.4999999999999998E-2</v>
      </c>
      <c r="I18" s="176">
        <v>4.4999999999999998E-2</v>
      </c>
      <c r="J18" s="168" t="s">
        <v>132</v>
      </c>
    </row>
    <row r="19" spans="1:10">
      <c r="A19" s="511"/>
      <c r="B19" s="512"/>
      <c r="C19" s="512"/>
      <c r="D19" s="512"/>
      <c r="E19" s="512"/>
      <c r="F19" s="512"/>
      <c r="G19" s="512"/>
      <c r="H19" s="512"/>
      <c r="I19" s="512"/>
      <c r="J19" s="513"/>
    </row>
    <row r="20" spans="1:10">
      <c r="A20" s="514" t="s">
        <v>136</v>
      </c>
      <c r="B20" s="515"/>
      <c r="C20" s="518" t="s">
        <v>137</v>
      </c>
      <c r="D20" s="519"/>
      <c r="E20" s="519"/>
      <c r="F20" s="519"/>
      <c r="G20" s="519"/>
      <c r="H20" s="519"/>
      <c r="I20" s="519"/>
      <c r="J20" s="520"/>
    </row>
    <row r="21" spans="1:10">
      <c r="A21" s="516"/>
      <c r="B21" s="517"/>
      <c r="C21" s="521" t="s">
        <v>138</v>
      </c>
      <c r="D21" s="522"/>
      <c r="E21" s="522"/>
      <c r="F21" s="522"/>
      <c r="G21" s="522"/>
      <c r="H21" s="522"/>
      <c r="I21" s="522"/>
      <c r="J21" s="523"/>
    </row>
    <row r="22" spans="1:10">
      <c r="A22" s="524" t="s">
        <v>139</v>
      </c>
      <c r="B22" s="525"/>
      <c r="C22" s="177">
        <f>(1+(C8+C11))*(1+C10)*(1+C9)-1</f>
        <v>0.15458820466759993</v>
      </c>
      <c r="D22" s="177">
        <f t="shared" ref="D22:I22" si="2">(1+(D8+D11))*(1+D10)*(1+D9)-1</f>
        <v>0.15458820466759993</v>
      </c>
      <c r="E22" s="177">
        <f t="shared" si="2"/>
        <v>0.15454244850200016</v>
      </c>
      <c r="F22" s="177">
        <f t="shared" si="2"/>
        <v>0.15458820466759993</v>
      </c>
      <c r="G22" s="177">
        <f t="shared" si="2"/>
        <v>0.10904582868200019</v>
      </c>
      <c r="H22" s="177">
        <f t="shared" si="2"/>
        <v>0.12834837250080011</v>
      </c>
      <c r="I22" s="177">
        <f t="shared" si="2"/>
        <v>0.10908978175159989</v>
      </c>
      <c r="J22" s="526"/>
    </row>
    <row r="23" spans="1:10">
      <c r="A23" s="524" t="s">
        <v>140</v>
      </c>
      <c r="B23" s="525"/>
      <c r="C23" s="177">
        <f>(1-(C14+C18))</f>
        <v>0.90449999999999997</v>
      </c>
      <c r="D23" s="177">
        <f t="shared" ref="D23:I23" si="3">(1-(D14+D18))</f>
        <v>0.89749999999999996</v>
      </c>
      <c r="E23" s="177">
        <f t="shared" si="3"/>
        <v>0.89049999999999996</v>
      </c>
      <c r="F23" s="177">
        <f t="shared" si="3"/>
        <v>0.88349999999999995</v>
      </c>
      <c r="G23" s="177">
        <f t="shared" si="3"/>
        <v>0.91849999999999998</v>
      </c>
      <c r="H23" s="177">
        <f t="shared" si="3"/>
        <v>0.89349999999999996</v>
      </c>
      <c r="I23" s="177">
        <f t="shared" si="3"/>
        <v>0.89349999999999996</v>
      </c>
      <c r="J23" s="527"/>
    </row>
    <row r="24" spans="1:10">
      <c r="A24" s="529" t="s">
        <v>94</v>
      </c>
      <c r="B24" s="530"/>
      <c r="C24" s="502">
        <f>(1+C22)/C23-1</f>
        <v>0.27649331638208952</v>
      </c>
      <c r="D24" s="502">
        <f t="shared" ref="D24:I24" si="4">(1+D22)/D23-1</f>
        <v>0.28644925311153191</v>
      </c>
      <c r="E24" s="502">
        <f t="shared" si="4"/>
        <v>0.29651032959236412</v>
      </c>
      <c r="F24" s="502">
        <f t="shared" si="4"/>
        <v>0.30683441388522925</v>
      </c>
      <c r="G24" s="502">
        <f t="shared" si="4"/>
        <v>0.20745327020359294</v>
      </c>
      <c r="H24" s="502">
        <f t="shared" si="4"/>
        <v>0.26284093173005063</v>
      </c>
      <c r="I24" s="502">
        <f t="shared" si="4"/>
        <v>0.24128682904487952</v>
      </c>
      <c r="J24" s="527"/>
    </row>
    <row r="25" spans="1:10">
      <c r="A25" s="531"/>
      <c r="B25" s="532"/>
      <c r="C25" s="502"/>
      <c r="D25" s="502"/>
      <c r="E25" s="502"/>
      <c r="F25" s="502"/>
      <c r="G25" s="502"/>
      <c r="H25" s="502"/>
      <c r="I25" s="502"/>
      <c r="J25" s="528"/>
    </row>
    <row r="26" spans="1:10">
      <c r="A26" s="508" t="s">
        <v>141</v>
      </c>
      <c r="B26" s="509"/>
      <c r="C26" s="509"/>
      <c r="D26" s="509"/>
      <c r="E26" s="509"/>
      <c r="F26" s="509"/>
      <c r="G26" s="509"/>
      <c r="H26" s="509"/>
      <c r="I26" s="509"/>
      <c r="J26" s="510"/>
    </row>
    <row r="27" spans="1:10" ht="78.75" customHeight="1">
      <c r="A27" s="503" t="s">
        <v>142</v>
      </c>
      <c r="B27" s="504"/>
      <c r="C27" s="504"/>
      <c r="D27" s="504"/>
      <c r="E27" s="504"/>
      <c r="F27" s="504"/>
      <c r="G27" s="504"/>
      <c r="H27" s="504"/>
      <c r="I27" s="504"/>
      <c r="J27" s="505"/>
    </row>
    <row r="28" spans="1:10">
      <c r="A28" s="161"/>
      <c r="J28" s="162"/>
    </row>
    <row r="29" spans="1:10" s="180" customFormat="1" ht="13.8">
      <c r="A29" s="178" t="s">
        <v>143</v>
      </c>
      <c r="B29" s="179">
        <f ca="1">TODAY()</f>
        <v>45884</v>
      </c>
      <c r="C29" s="180" t="s">
        <v>144</v>
      </c>
      <c r="H29" s="181" t="s">
        <v>145</v>
      </c>
      <c r="I29" s="182" t="s">
        <v>153</v>
      </c>
      <c r="J29" s="183"/>
    </row>
    <row r="30" spans="1:10" s="180" customFormat="1">
      <c r="A30" s="178"/>
      <c r="B30" s="179"/>
      <c r="J30" s="183"/>
    </row>
    <row r="31" spans="1:10" s="180" customFormat="1" ht="32.25" customHeight="1">
      <c r="A31" s="184"/>
      <c r="J31" s="183"/>
    </row>
    <row r="32" spans="1:10" s="180" customFormat="1">
      <c r="A32" s="184"/>
      <c r="C32" s="506" t="str">
        <f>'[4]Planilha Orcamentária'!C44</f>
        <v>Priscila Cristina de Paula Neto</v>
      </c>
      <c r="D32" s="506"/>
      <c r="E32" s="506"/>
      <c r="F32" s="506"/>
      <c r="G32" s="506"/>
      <c r="J32" s="183"/>
    </row>
    <row r="33" spans="1:10" s="180" customFormat="1">
      <c r="A33" s="184"/>
      <c r="C33" s="501" t="str">
        <f>'[4]Planilha Orcamentária'!C46</f>
        <v>Engenheira Civil</v>
      </c>
      <c r="D33" s="501"/>
      <c r="E33" s="501" t="str">
        <f>'[4]Planilha Orcamentária'!C47</f>
        <v>CREA-MG Nº: 142702/D</v>
      </c>
      <c r="F33" s="501"/>
      <c r="G33" s="501"/>
      <c r="J33" s="183"/>
    </row>
    <row r="34" spans="1:10" s="180" customFormat="1">
      <c r="A34" s="184"/>
      <c r="J34" s="183"/>
    </row>
    <row r="35" spans="1:10" s="180" customFormat="1" ht="38.25" customHeight="1">
      <c r="A35" s="184"/>
      <c r="J35" s="183"/>
    </row>
    <row r="36" spans="1:10" s="180" customFormat="1">
      <c r="A36" s="184"/>
      <c r="C36" s="507" t="str">
        <f>'Planilha Orcamentária'!B29</f>
        <v xml:space="preserve">José Francisco Matos e Silva                 
     </v>
      </c>
      <c r="D36" s="507"/>
      <c r="E36" s="507"/>
      <c r="F36" s="507"/>
      <c r="G36" s="507"/>
      <c r="J36" s="183"/>
    </row>
    <row r="37" spans="1:10" s="180" customFormat="1">
      <c r="A37" s="184"/>
      <c r="C37" s="501" t="str">
        <f>'Planilha Orcamentária'!B30</f>
        <v>Prefeito Municipal</v>
      </c>
      <c r="D37" s="501"/>
      <c r="E37" s="501"/>
      <c r="F37" s="501"/>
      <c r="G37" s="501"/>
      <c r="J37" s="183"/>
    </row>
    <row r="38" spans="1:10" s="180" customFormat="1">
      <c r="A38" s="184"/>
      <c r="C38" s="185"/>
      <c r="D38" s="185"/>
      <c r="E38" s="185"/>
      <c r="F38" s="185"/>
      <c r="G38" s="185"/>
      <c r="J38" s="183"/>
    </row>
    <row r="39" spans="1:10" s="180" customFormat="1">
      <c r="A39" s="186"/>
      <c r="B39" s="187"/>
      <c r="C39" s="187"/>
      <c r="D39" s="187"/>
      <c r="E39" s="187"/>
      <c r="F39" s="187"/>
      <c r="G39" s="187"/>
      <c r="H39" s="187"/>
      <c r="I39" s="187"/>
      <c r="J39" s="188"/>
    </row>
  </sheetData>
  <mergeCells count="30">
    <mergeCell ref="A1:J1"/>
    <mergeCell ref="A3:J3"/>
    <mergeCell ref="A4:A6"/>
    <mergeCell ref="B4:B6"/>
    <mergeCell ref="C4:I4"/>
    <mergeCell ref="J4:J6"/>
    <mergeCell ref="C5:F5"/>
    <mergeCell ref="G5:I5"/>
    <mergeCell ref="A19:J19"/>
    <mergeCell ref="A20:B21"/>
    <mergeCell ref="C20:J20"/>
    <mergeCell ref="C21:J21"/>
    <mergeCell ref="A22:B22"/>
    <mergeCell ref="J22:J25"/>
    <mergeCell ref="A23:B23"/>
    <mergeCell ref="A24:B25"/>
    <mergeCell ref="C24:C25"/>
    <mergeCell ref="D24:D25"/>
    <mergeCell ref="C37:G37"/>
    <mergeCell ref="E24:E25"/>
    <mergeCell ref="F24:F25"/>
    <mergeCell ref="G24:G25"/>
    <mergeCell ref="H24:H25"/>
    <mergeCell ref="A27:J27"/>
    <mergeCell ref="C32:G32"/>
    <mergeCell ref="C33:D33"/>
    <mergeCell ref="E33:G33"/>
    <mergeCell ref="C36:G36"/>
    <mergeCell ref="I24:I25"/>
    <mergeCell ref="A26:J26"/>
  </mergeCells>
  <pageMargins left="0.51181102362204722" right="0.51181102362204722" top="0.78740157480314965" bottom="0.78740157480314965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6</vt:i4>
      </vt:variant>
    </vt:vector>
  </HeadingPairs>
  <TitlesOfParts>
    <vt:vector size="12" baseType="lpstr">
      <vt:lpstr>Planilha Orcamentária</vt:lpstr>
      <vt:lpstr>Memória de Cálculo</vt:lpstr>
      <vt:lpstr>Composição 1</vt:lpstr>
      <vt:lpstr>Cronograma</vt:lpstr>
      <vt:lpstr>BM 01</vt:lpstr>
      <vt:lpstr>BDI</vt:lpstr>
      <vt:lpstr>'BM 01'!Area_de_impressao</vt:lpstr>
      <vt:lpstr>'Composição 1'!Area_de_impressao</vt:lpstr>
      <vt:lpstr>Cronograma!Area_de_impressao</vt:lpstr>
      <vt:lpstr>'Memória de Cálculo'!Area_de_impressao</vt:lpstr>
      <vt:lpstr>'Planilha Orcamentária'!Area_de_impressao</vt:lpstr>
      <vt:lpstr>'Planilha Orcamentária'!Titulos_de_impressao</vt:lpstr>
    </vt:vector>
  </TitlesOfParts>
  <Company>Setop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Setop</dc:creator>
  <cp:lastModifiedBy>PRISCILA DE PAULA</cp:lastModifiedBy>
  <cp:lastPrinted>2025-08-15T17:55:55Z</cp:lastPrinted>
  <dcterms:created xsi:type="dcterms:W3CDTF">2006-09-22T13:55:22Z</dcterms:created>
  <dcterms:modified xsi:type="dcterms:W3CDTF">2025-08-15T17:55:58Z</dcterms:modified>
</cp:coreProperties>
</file>